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420" windowWidth="21792" windowHeight="110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Položky!$A$1:$G$55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D54" i="3"/>
  <c r="BC54"/>
  <c r="BB54"/>
  <c r="BA54"/>
  <c r="G54"/>
  <c r="BE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C55" s="1"/>
  <c r="G10" i="2" s="1"/>
  <c r="BA49" i="3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BA55" s="1"/>
  <c r="E10" i="2" s="1"/>
  <c r="G43" i="3"/>
  <c r="BB43" s="1"/>
  <c r="BE42"/>
  <c r="BD42"/>
  <c r="BC42"/>
  <c r="BA42"/>
  <c r="G42"/>
  <c r="BB42" s="1"/>
  <c r="BE41"/>
  <c r="BD41"/>
  <c r="BD55" s="1"/>
  <c r="H10" i="2" s="1"/>
  <c r="BC41" i="3"/>
  <c r="BA41"/>
  <c r="G41"/>
  <c r="BB41"/>
  <c r="B10" i="2"/>
  <c r="A10"/>
  <c r="C55" i="3"/>
  <c r="BE38"/>
  <c r="BD38"/>
  <c r="BC38"/>
  <c r="BB38"/>
  <c r="BA38"/>
  <c r="G38"/>
  <c r="BE37"/>
  <c r="BD37"/>
  <c r="BC37"/>
  <c r="BA37"/>
  <c r="G37"/>
  <c r="BB37" s="1"/>
  <c r="BE36"/>
  <c r="BD36"/>
  <c r="BC36"/>
  <c r="BB36"/>
  <c r="BA36"/>
  <c r="G36"/>
  <c r="BE35"/>
  <c r="BD35"/>
  <c r="BC35"/>
  <c r="BA35"/>
  <c r="G35"/>
  <c r="G39" s="1"/>
  <c r="BE34"/>
  <c r="BD34"/>
  <c r="BC34"/>
  <c r="BB34"/>
  <c r="BA34"/>
  <c r="G34"/>
  <c r="BE33"/>
  <c r="BE39" s="1"/>
  <c r="I9" i="2" s="1"/>
  <c r="BD33" i="3"/>
  <c r="BD39" s="1"/>
  <c r="H9" i="2" s="1"/>
  <c r="BC33" i="3"/>
  <c r="BA33"/>
  <c r="BA39" s="1"/>
  <c r="E9" i="2" s="1"/>
  <c r="G33" i="3"/>
  <c r="BB33" s="1"/>
  <c r="B9" i="2"/>
  <c r="A9"/>
  <c r="BC39" i="3"/>
  <c r="G9" i="2" s="1"/>
  <c r="C39" i="3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/>
  <c r="BE26"/>
  <c r="BD26"/>
  <c r="BC26"/>
  <c r="BB26"/>
  <c r="BA26"/>
  <c r="G26"/>
  <c r="BE25"/>
  <c r="BD25"/>
  <c r="BC25"/>
  <c r="BA25"/>
  <c r="G25"/>
  <c r="BB25" s="1"/>
  <c r="BE24"/>
  <c r="BD24"/>
  <c r="BC24"/>
  <c r="BB24"/>
  <c r="BA24"/>
  <c r="G24"/>
  <c r="BE23"/>
  <c r="BD23"/>
  <c r="BC23"/>
  <c r="BA23"/>
  <c r="G23"/>
  <c r="BB23" s="1"/>
  <c r="BE22"/>
  <c r="BD22"/>
  <c r="BC22"/>
  <c r="BB22"/>
  <c r="BA22"/>
  <c r="G22"/>
  <c r="BE21"/>
  <c r="BD21"/>
  <c r="BC21"/>
  <c r="BA21"/>
  <c r="G21"/>
  <c r="BB21"/>
  <c r="BE20"/>
  <c r="BD20"/>
  <c r="BC20"/>
  <c r="BB20"/>
  <c r="BA20"/>
  <c r="G20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8" i="2"/>
  <c r="A8"/>
  <c r="C31" i="3"/>
  <c r="BE13"/>
  <c r="BD13"/>
  <c r="BC13"/>
  <c r="BA13"/>
  <c r="G13"/>
  <c r="BB13" s="1"/>
  <c r="BE12"/>
  <c r="BD12"/>
  <c r="BC12"/>
  <c r="BA12"/>
  <c r="BA14" s="1"/>
  <c r="E7" i="2" s="1"/>
  <c r="G12" i="3"/>
  <c r="BB12" s="1"/>
  <c r="BE11"/>
  <c r="BD11"/>
  <c r="BC11"/>
  <c r="BA11"/>
  <c r="G11"/>
  <c r="BB11" s="1"/>
  <c r="BE10"/>
  <c r="BD10"/>
  <c r="BC10"/>
  <c r="BA10"/>
  <c r="G10"/>
  <c r="G14" s="1"/>
  <c r="BE9"/>
  <c r="BD9"/>
  <c r="BC9"/>
  <c r="BA9"/>
  <c r="G9"/>
  <c r="BB9" s="1"/>
  <c r="BE8"/>
  <c r="BD8"/>
  <c r="BD14" s="1"/>
  <c r="H7" i="2" s="1"/>
  <c r="BC8" i="3"/>
  <c r="BA8"/>
  <c r="G8"/>
  <c r="BB8"/>
  <c r="B7" i="2"/>
  <c r="A7"/>
  <c r="C14" i="3"/>
  <c r="E4"/>
  <c r="C4"/>
  <c r="F3"/>
  <c r="C3"/>
  <c r="C2" i="2"/>
  <c r="C1"/>
  <c r="C33" i="1"/>
  <c r="F33"/>
  <c r="C31"/>
  <c r="C9"/>
  <c r="G7"/>
  <c r="D2"/>
  <c r="C2"/>
  <c r="BE55" i="3" l="1"/>
  <c r="I10" i="2" s="1"/>
  <c r="BB55" i="3"/>
  <c r="F10" i="2" s="1"/>
  <c r="G55" i="3"/>
  <c r="BB35"/>
  <c r="BB39" s="1"/>
  <c r="F9" i="2" s="1"/>
  <c r="BD31" i="3"/>
  <c r="H8" i="2" s="1"/>
  <c r="H11" s="1"/>
  <c r="C17" i="1" s="1"/>
  <c r="BE31" i="3"/>
  <c r="I8" i="2" s="1"/>
  <c r="BC31" i="3"/>
  <c r="G8" i="2" s="1"/>
  <c r="BA31" i="3"/>
  <c r="E8" i="2" s="1"/>
  <c r="E11" s="1"/>
  <c r="C15" i="1" s="1"/>
  <c r="BB31" i="3"/>
  <c r="F8" i="2" s="1"/>
  <c r="G31" i="3"/>
  <c r="BE14"/>
  <c r="I7" i="2" s="1"/>
  <c r="BC14" i="3"/>
  <c r="G7" i="2" s="1"/>
  <c r="BB10" i="3"/>
  <c r="BB14" s="1"/>
  <c r="F7" i="2" s="1"/>
  <c r="I11" l="1"/>
  <c r="C21" i="1" s="1"/>
  <c r="G11" i="2"/>
  <c r="C18" i="1" s="1"/>
  <c r="F11" i="2"/>
  <c r="G16" s="1"/>
  <c r="I16" s="1"/>
  <c r="G15" i="1" s="1"/>
  <c r="G23" i="2" l="1"/>
  <c r="I23" s="1"/>
  <c r="C16" i="1"/>
  <c r="C19" s="1"/>
  <c r="C22" s="1"/>
  <c r="G22" i="2"/>
  <c r="I22" s="1"/>
  <c r="G21" i="1" s="1"/>
  <c r="G20" i="2"/>
  <c r="I20" s="1"/>
  <c r="G19" i="1" s="1"/>
  <c r="G19" i="2"/>
  <c r="I19" s="1"/>
  <c r="G18" i="1" s="1"/>
  <c r="G18" i="2"/>
  <c r="I18" s="1"/>
  <c r="G17" i="1" s="1"/>
  <c r="G21" i="2"/>
  <c r="I21" s="1"/>
  <c r="G20" i="1" s="1"/>
  <c r="G17" i="2"/>
  <c r="I17" s="1"/>
  <c r="G16" i="1" s="1"/>
  <c r="H24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<sst xmlns="http://schemas.openxmlformats.org/spreadsheetml/2006/main" count="249" uniqueCount="183">
  <si>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</si>
  <si>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</si>
  <si>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</si>
  <si>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</si>
  <si>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</si>
  <si>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</si>
  <si>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</si>
  <si>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</si>
  <si>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</si>
  <si>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</si>
  <si>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</si>
  <si>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</si>
  <si>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</si>
  <si>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</si>
  <si>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</si>
  <si>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</si>
  <si>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</si>
  <si>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</si>
  <si>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</si>
  <si>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</si>
  <si>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</si>
  <si>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</si>
  <si>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</si>
  <si>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</si>
  <si>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</si>
  <si>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</si>
  <si>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</si>
  <si>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</si>
  <si>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</si>
  <si>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</si>
  <si>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</si>
  <si>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</si>
  <si>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</si>
  <si>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</si>
  <si>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</si>
  <si>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</si>
  <si>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</si>
  <si>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</si>
  <si>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</si>
  <si>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</si>
  <si>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</si>
  <si>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</si>
  <si>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</si>
  <si>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</si>
  <si>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</si>
  <si>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</si>
  <si>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</si>
  <si>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</si>
  <si>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</si>
  <si>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</si>
  <si>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</si>
  <si>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</si>
  <si>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</si>
  <si>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</si>
  <si>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</si>
  <si>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</si>
  <si>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</si>
  <si>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</si>
  <si>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</si>
  <si>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</si>
  <si>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</si>
  <si>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</si>
  <si>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</si>
  <si>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</si>
  <si>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</si>
  <si>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</si>
  <si>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</si>
  <si>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</si>
  <si>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</si>
  <si>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</si>
  <si>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</si>
  <si>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</si>
  <si>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</si>
  <si>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</si>
  <si>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</si>
  <si>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</si>
  <si>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</si>
  <si>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2020_002</t>
  </si>
  <si>
    <t>KD Kopřivnice, ČÁST A 2020</t>
  </si>
  <si>
    <t>001</t>
  </si>
  <si>
    <t>část A - vytápění</t>
  </si>
  <si>
    <t xml:space="preserve"> Vytápění</t>
  </si>
  <si>
    <t>713</t>
  </si>
  <si>
    <t>Izolace tepelné</t>
  </si>
  <si>
    <t>713400821R00</t>
  </si>
  <si>
    <t xml:space="preserve">Odstranění izolačních pásů  potrubí </t>
  </si>
  <si>
    <t>m2</t>
  </si>
  <si>
    <t>713461121R00</t>
  </si>
  <si>
    <t xml:space="preserve">Izolace potrubí-skružemi </t>
  </si>
  <si>
    <t>283771007</t>
  </si>
  <si>
    <t>Izolace potrubí PUR 15x13 mm šedočerná</t>
  </si>
  <si>
    <t>m</t>
  </si>
  <si>
    <t>283771020</t>
  </si>
  <si>
    <t>Izolace potrubí PUR 18x13 mm šedočerná</t>
  </si>
  <si>
    <t>283771032</t>
  </si>
  <si>
    <t>Izolace potrubí PUR 22x20 mm šedočerná</t>
  </si>
  <si>
    <t>283771120</t>
  </si>
  <si>
    <t>Izolace potrubí PUR 28x20 mm šedočerná</t>
  </si>
  <si>
    <t>733</t>
  </si>
  <si>
    <t>Rozvod potrubí</t>
  </si>
  <si>
    <t>733110806R00</t>
  </si>
  <si>
    <t xml:space="preserve">Demontáž potrubí ocelového závitového do DN 15-32 </t>
  </si>
  <si>
    <t>733163102R00</t>
  </si>
  <si>
    <t xml:space="preserve">Potrubí z měděných trubek D 15 x 1,0 mm </t>
  </si>
  <si>
    <t>733163103R00</t>
  </si>
  <si>
    <t xml:space="preserve">Potrubí z měděných trubek D 18 x 1,0 mm </t>
  </si>
  <si>
    <t>733163104R00</t>
  </si>
  <si>
    <t xml:space="preserve">Potrubí z měděných trubek D 22 x 1 ,0mm </t>
  </si>
  <si>
    <t>733163105R00</t>
  </si>
  <si>
    <t xml:space="preserve">Potrubí z měděných trubek D 28 x 1,5 mm </t>
  </si>
  <si>
    <t>733164102RT5</t>
  </si>
  <si>
    <t>Montáž potrubí z měděných trubek D 15 mm spojované lisováním</t>
  </si>
  <si>
    <t>733164103RT5</t>
  </si>
  <si>
    <t>Montáž potrubí z měděných trubek D 18 mm spojované lisováním</t>
  </si>
  <si>
    <t>733164104RT5</t>
  </si>
  <si>
    <t>Montáž potrubí z měděných trubek D 22 mm spojovaného lisováním</t>
  </si>
  <si>
    <t>733164105RT5</t>
  </si>
  <si>
    <t>Montáž potrubí z měděných trubek D 28 mm spojovaného lisováním</t>
  </si>
  <si>
    <t>733190106R00</t>
  </si>
  <si>
    <t xml:space="preserve">Tlaková zkouška potrubí  do DN 32 </t>
  </si>
  <si>
    <t xml:space="preserve">drážka ve VP cihle 100/50 </t>
  </si>
  <si>
    <t>R1</t>
  </si>
  <si>
    <t xml:space="preserve">zahození drážky ve VP cihle 100/50 </t>
  </si>
  <si>
    <t>protipožární ucpávka stoupačky 28x1 mezi 1PP a 1NP</t>
  </si>
  <si>
    <t>998733201R00</t>
  </si>
  <si>
    <t xml:space="preserve">Přesun hmot pro rozvody potrubí, výšky do 6 m </t>
  </si>
  <si>
    <t>998733293R00</t>
  </si>
  <si>
    <t xml:space="preserve">Příplatek zvětš. přesun, rozvody potrubí do 500 m </t>
  </si>
  <si>
    <t>734</t>
  </si>
  <si>
    <t>Armatury</t>
  </si>
  <si>
    <t>734200821R00</t>
  </si>
  <si>
    <t xml:space="preserve">Demontáž armatur se 2závity do G 1/2 </t>
  </si>
  <si>
    <t>kus</t>
  </si>
  <si>
    <t>734209115R00</t>
  </si>
  <si>
    <t xml:space="preserve">Montáž armatur závitových,se 2závity, G 1 </t>
  </si>
  <si>
    <t>734221672RT2</t>
  </si>
  <si>
    <t xml:space="preserve">Hlavice ovládání ventilů termostat., veř. prost. </t>
  </si>
  <si>
    <t>734263211R00</t>
  </si>
  <si>
    <t xml:space="preserve">H-šroubení radiátorové rohové, DN15 </t>
  </si>
  <si>
    <t>998734201R00</t>
  </si>
  <si>
    <t xml:space="preserve">Přesun hmot pro armatury, výšky do 6 m </t>
  </si>
  <si>
    <t>998734293R00</t>
  </si>
  <si>
    <t xml:space="preserve">Příplatek zvětšený přesun, armatury do 500 m </t>
  </si>
  <si>
    <t>735</t>
  </si>
  <si>
    <t>Otopná tělesa</t>
  </si>
  <si>
    <t>735111810R00</t>
  </si>
  <si>
    <t xml:space="preserve">Demontáž těles otopných litinových článkových </t>
  </si>
  <si>
    <t>735157160R00</t>
  </si>
  <si>
    <t xml:space="preserve">Otopná těl.panel. 10  600/ 400 </t>
  </si>
  <si>
    <t>735157161R00</t>
  </si>
  <si>
    <t xml:space="preserve">Otopná těl.panel. 10  600/ 500 </t>
  </si>
  <si>
    <t>735157260R00</t>
  </si>
  <si>
    <t xml:space="preserve">Otopná těl.panel. 11  600/ 400 </t>
  </si>
  <si>
    <t>735157560R00</t>
  </si>
  <si>
    <t xml:space="preserve">Otopná těl.panel. 21  600/ 400 </t>
  </si>
  <si>
    <t>735157561R00</t>
  </si>
  <si>
    <t xml:space="preserve">Otopná těl.panel. 21  600/ 500 </t>
  </si>
  <si>
    <t>735157562R00</t>
  </si>
  <si>
    <t xml:space="preserve">Otopná těl.panel. 21  600/ 600 </t>
  </si>
  <si>
    <t>735157663R00</t>
  </si>
  <si>
    <t xml:space="preserve">Otopná těl.panel. 22  600/ 700 </t>
  </si>
  <si>
    <t>735159111R00</t>
  </si>
  <si>
    <t xml:space="preserve">Montáž panelových těles </t>
  </si>
  <si>
    <t>735191910R00</t>
  </si>
  <si>
    <t xml:space="preserve">Napuštění vody do otopného systému </t>
  </si>
  <si>
    <t>735494811R00</t>
  </si>
  <si>
    <t xml:space="preserve">Vypuštění vody z otopných těles </t>
  </si>
  <si>
    <t>998735102R00</t>
  </si>
  <si>
    <t xml:space="preserve">Přesun hmot pro otopná tělesa, výšky do 12 m </t>
  </si>
  <si>
    <t>t</t>
  </si>
  <si>
    <t>998735193R00</t>
  </si>
  <si>
    <t xml:space="preserve">Příplatek zvětšený přesun, otopná tělesa do 500 m </t>
  </si>
  <si>
    <t>904      R03</t>
  </si>
  <si>
    <t>Hzs-zkousky v ramci montaz.praci topná zkouška</t>
  </si>
  <si>
    <t>h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</si>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</sst>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5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5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7" fillId="0" borderId="18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4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Continuous"/>
    </xf>
    <xf numFmtId="0" fontId="4" fillId="2" borderId="21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3" fillId="0" borderId="23" xfId="0" applyFont="1" applyBorder="1"/>
    <xf numFmtId="0" fontId="3" fillId="0" borderId="24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5" xfId="0" applyFont="1" applyBorder="1"/>
    <xf numFmtId="0" fontId="3" fillId="0" borderId="24" xfId="0" applyFont="1" applyBorder="1" applyAlignment="1">
      <alignment shrinkToFit="1"/>
    </xf>
    <xf numFmtId="0" fontId="3" fillId="0" borderId="26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0" xfId="1" applyFont="1" applyBorder="1"/>
    <xf numFmtId="0" fontId="3" fillId="0" borderId="40" xfId="1" applyFont="1" applyBorder="1"/>
    <xf numFmtId="0" fontId="3" fillId="0" borderId="40" xfId="1" applyFont="1" applyBorder="1" applyAlignment="1">
      <alignment horizontal="right"/>
    </xf>
    <xf numFmtId="0" fontId="3" fillId="0" borderId="41" xfId="1" applyFont="1" applyBorder="1"/>
    <xf numFmtId="0" fontId="3" fillId="0" borderId="40" xfId="0" applyNumberFormat="1" applyFont="1" applyBorder="1" applyAlignment="1">
      <alignment horizontal="left"/>
    </xf>
    <xf numFmtId="0" fontId="3" fillId="0" borderId="42" xfId="0" applyNumberFormat="1" applyFont="1" applyBorder="1"/>
    <xf numFmtId="0" fontId="4" fillId="0" borderId="43" xfId="1" applyFont="1" applyBorder="1"/>
    <xf numFmtId="0" fontId="3" fillId="0" borderId="43" xfId="1" applyFont="1" applyBorder="1"/>
    <xf numFmtId="0" fontId="3" fillId="0" borderId="43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0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5" fillId="0" borderId="0" xfId="0" applyFont="1" applyBorder="1"/>
    <xf numFmtId="3" fontId="3" fillId="0" borderId="34" xfId="0" applyNumberFormat="1" applyFont="1" applyBorder="1"/>
    <xf numFmtId="0" fontId="4" fillId="2" borderId="20" xfId="0" applyFont="1" applyFill="1" applyBorder="1"/>
    <xf numFmtId="0" fontId="4" fillId="2" borderId="21" xfId="0" applyFont="1" applyFill="1" applyBorder="1"/>
    <xf numFmtId="3" fontId="4" fillId="2" borderId="22" xfId="0" applyNumberFormat="1" applyFont="1" applyFill="1" applyBorder="1"/>
    <xf numFmtId="3" fontId="4" fillId="2" borderId="44" xfId="0" applyNumberFormat="1" applyFont="1" applyFill="1" applyBorder="1"/>
    <xf numFmtId="3" fontId="4" fillId="2" borderId="45" xfId="0" applyNumberFormat="1" applyFont="1" applyFill="1" applyBorder="1"/>
    <xf numFmtId="3" fontId="4" fillId="2" borderId="46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2" xfId="0" applyFont="1" applyFill="1" applyBorder="1"/>
    <xf numFmtId="0" fontId="4" fillId="2" borderId="47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right"/>
    </xf>
    <xf numFmtId="0" fontId="3" fillId="0" borderId="16" xfId="0" applyFont="1" applyBorder="1"/>
    <xf numFmtId="3" fontId="3" fillId="0" borderId="25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8" xfId="0" applyNumberFormat="1" applyFont="1" applyFill="1" applyBorder="1"/>
    <xf numFmtId="4" fontId="3" fillId="2" borderId="28" xfId="0" applyNumberFormat="1" applyFont="1" applyFill="1" applyBorder="1"/>
    <xf numFmtId="4" fontId="3" fillId="2" borderId="29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1" xfId="1" applyFont="1" applyBorder="1" applyAlignment="1">
      <alignment horizontal="right"/>
    </xf>
    <xf numFmtId="0" fontId="3" fillId="0" borderId="40" xfId="1" applyFont="1" applyBorder="1" applyAlignment="1">
      <alignment horizontal="left"/>
    </xf>
    <xf numFmtId="0" fontId="3" fillId="0" borderId="42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49" xfId="1" applyFont="1" applyBorder="1" applyAlignment="1">
      <alignment horizontal="center"/>
    </xf>
    <xf numFmtId="49" fontId="4" fillId="0" borderId="49" xfId="1" applyNumberFormat="1" applyFont="1" applyBorder="1" applyAlignment="1">
      <alignment horizontal="left"/>
    </xf>
    <xf numFmtId="0" fontId="4" fillId="0" borderId="50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1" xfId="1" applyFont="1" applyBorder="1" applyAlignment="1">
      <alignment horizontal="center" vertical="top"/>
    </xf>
    <xf numFmtId="49" fontId="17" fillId="0" borderId="51" xfId="1" applyNumberFormat="1" applyFont="1" applyBorder="1" applyAlignment="1">
      <alignment horizontal="left" vertical="top"/>
    </xf>
    <xf numFmtId="0" fontId="17" fillId="0" borderId="51" xfId="1" applyFont="1" applyBorder="1" applyAlignment="1">
      <alignment vertical="top" wrapText="1"/>
    </xf>
    <xf numFmtId="49" fontId="17" fillId="0" borderId="51" xfId="1" applyNumberFormat="1" applyFont="1" applyBorder="1" applyAlignment="1">
      <alignment horizontal="center" shrinkToFit="1"/>
    </xf>
    <xf numFmtId="4" fontId="17" fillId="0" borderId="51" xfId="1" applyNumberFormat="1" applyFont="1" applyBorder="1" applyAlignment="1">
      <alignment horizontal="right"/>
    </xf>
    <xf numFmtId="4" fontId="17" fillId="0" borderId="51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50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49" xfId="0" applyNumberFormat="1" applyFont="1" applyBorder="1"/>
    <xf numFmtId="3" fontId="3" fillId="0" borderId="52" xfId="0" applyNumberFormat="1" applyFont="1" applyBorder="1"/>
    <xf numFmtId="0" fontId="5" fillId="0" borderId="10" xfId="0" applyFont="1" applyBorder="1" applyAlignment="1">
      <alignment horizontal="left"/>
    </xf>
    <xf numFmtId="0" fontId="5" fillId="0" borderId="5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166" fontId="3" fillId="0" borderId="50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7" fillId="2" borderId="53" xfId="0" applyNumberFormat="1" applyFont="1" applyFill="1" applyBorder="1" applyAlignment="1">
      <alignment horizontal="right" indent="2"/>
    </xf>
    <xf numFmtId="166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3" fillId="0" borderId="54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left"/>
    </xf>
    <xf numFmtId="0" fontId="3" fillId="0" borderId="43" xfId="1" applyFont="1" applyBorder="1" applyAlignment="1">
      <alignment horizontal="left"/>
    </xf>
    <xf numFmtId="0" fontId="3" fillId="0" borderId="59" xfId="1" applyFont="1" applyBorder="1" applyAlignment="1">
      <alignment horizontal="left"/>
    </xf>
    <xf numFmtId="3" fontId="4" fillId="2" borderId="29" xfId="0" applyNumberFormat="1" applyFont="1" applyFill="1" applyBorder="1" applyAlignment="1">
      <alignment horizontal="right"/>
    </xf>
    <xf numFmtId="3" fontId="4" fillId="2" borderId="4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56" xfId="1" applyNumberFormat="1" applyFont="1" applyBorder="1" applyAlignment="1">
      <alignment horizontal="center"/>
    </xf>
    <xf numFmtId="0" fontId="3" fillId="0" borderId="58" xfId="1" applyFont="1" applyBorder="1" applyAlignment="1">
      <alignment horizontal="center" shrinkToFit="1"/>
    </xf>
    <xf numFmtId="0" fontId="3" fillId="0" borderId="43" xfId="1" applyFont="1" applyBorder="1" applyAlignment="1">
      <alignment horizontal="center" shrinkToFit="1"/>
    </xf>
    <xf numFmtId="0" fontId="3" fillId="0" borderId="59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1</v>
      </c>
      <c r="D2" s="5" t="str">
        <f>Rekapitulace!G2</f>
        <v xml:space="preserve"> Vytápění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" customHeight="1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" customHeight="1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195"/>
      <c r="D8" s="195"/>
      <c r="E8" s="196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195">
        <f>Projektant</f>
        <v>0</v>
      </c>
      <c r="D9" s="195"/>
      <c r="E9" s="196"/>
      <c r="F9" s="11"/>
      <c r="G9" s="33"/>
      <c r="H9" s="34"/>
    </row>
    <row r="10" spans="1:57">
      <c r="A10" s="28" t="s">
        <v>15</v>
      </c>
      <c r="B10" s="11"/>
      <c r="C10" s="195"/>
      <c r="D10" s="195"/>
      <c r="E10" s="195"/>
      <c r="F10" s="35"/>
      <c r="G10" s="36"/>
      <c r="H10" s="37"/>
    </row>
    <row r="11" spans="1:57" ht="13.5" customHeight="1">
      <c r="A11" s="28" t="s">
        <v>16</v>
      </c>
      <c r="B11" s="11"/>
      <c r="C11" s="195"/>
      <c r="D11" s="195"/>
      <c r="E11" s="195"/>
      <c r="F11" s="38" t="s">
        <v>17</v>
      </c>
      <c r="G11" s="39" t="s">
        <v>77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197"/>
      <c r="D12" s="197"/>
      <c r="E12" s="197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" customHeight="1">
      <c r="A15" s="53"/>
      <c r="B15" s="54" t="s">
        <v>23</v>
      </c>
      <c r="C15" s="55">
        <f>HSV</f>
        <v>0</v>
      </c>
      <c r="D15" s="56" t="str">
        <f>Rekapitulace!A16</f>
        <v>Ztížené výrobní podmínky</v>
      </c>
      <c r="E15" s="57"/>
      <c r="F15" s="58"/>
      <c r="G15" s="55">
        <f>Rekapitulace!I16</f>
        <v>0</v>
      </c>
    </row>
    <row r="16" spans="1:57" ht="15.9" customHeight="1">
      <c r="A16" s="53" t="s">
        <v>24</v>
      </c>
      <c r="B16" s="54" t="s">
        <v>25</v>
      </c>
      <c r="C16" s="55">
        <f>PSV</f>
        <v>0</v>
      </c>
      <c r="D16" s="8" t="str">
        <f>Rekapitulace!A17</f>
        <v>Oborová přirážka</v>
      </c>
      <c r="E16" s="59"/>
      <c r="F16" s="60"/>
      <c r="G16" s="55">
        <f>Rekapitulace!I17</f>
        <v>0</v>
      </c>
    </row>
    <row r="17" spans="1:7" ht="15.9" customHeight="1">
      <c r="A17" s="53" t="s">
        <v>26</v>
      </c>
      <c r="B17" s="54" t="s">
        <v>27</v>
      </c>
      <c r="C17" s="55">
        <f>Mont</f>
        <v>0</v>
      </c>
      <c r="D17" s="8" t="str">
        <f>Rekapitulace!A18</f>
        <v>Přesun stavebních kapacit</v>
      </c>
      <c r="E17" s="59"/>
      <c r="F17" s="60"/>
      <c r="G17" s="55">
        <f>Rekapitulace!I18</f>
        <v>0</v>
      </c>
    </row>
    <row r="18" spans="1:7" ht="15.9" customHeight="1">
      <c r="A18" s="61" t="s">
        <v>28</v>
      </c>
      <c r="B18" s="62" t="s">
        <v>29</v>
      </c>
      <c r="C18" s="55">
        <f>Dodavka</f>
        <v>0</v>
      </c>
      <c r="D18" s="8" t="str">
        <f>Rekapitulace!A19</f>
        <v>Mimostaveništní doprava</v>
      </c>
      <c r="E18" s="59"/>
      <c r="F18" s="60"/>
      <c r="G18" s="55">
        <f>Rekapitulace!I19</f>
        <v>0</v>
      </c>
    </row>
    <row r="19" spans="1:7" ht="15.9" customHeight="1">
      <c r="A19" s="63" t="s">
        <v>30</v>
      </c>
      <c r="B19" s="54"/>
      <c r="C19" s="55">
        <f>SUM(C15:C18)</f>
        <v>0</v>
      </c>
      <c r="D19" s="8" t="str">
        <f>Rekapitulace!A20</f>
        <v>Zařízení staveniště</v>
      </c>
      <c r="E19" s="59"/>
      <c r="F19" s="60"/>
      <c r="G19" s="55">
        <f>Rekapitulace!I20</f>
        <v>0</v>
      </c>
    </row>
    <row r="20" spans="1:7" ht="15.9" customHeight="1">
      <c r="A20" s="63"/>
      <c r="B20" s="54"/>
      <c r="C20" s="55"/>
      <c r="D20" s="8" t="str">
        <f>Rekapitulace!A21</f>
        <v>Provoz investora</v>
      </c>
      <c r="E20" s="59"/>
      <c r="F20" s="60"/>
      <c r="G20" s="55">
        <f>Rekapitulace!I21</f>
        <v>0</v>
      </c>
    </row>
    <row r="21" spans="1:7" ht="15.9" customHeight="1">
      <c r="A21" s="63" t="s">
        <v>31</v>
      </c>
      <c r="B21" s="54"/>
      <c r="C21" s="55">
        <f>HZS</f>
        <v>0</v>
      </c>
      <c r="D21" s="8" t="str">
        <f>Rekapitulace!A22</f>
        <v>Kompletační činnost (IČD)</v>
      </c>
      <c r="E21" s="59"/>
      <c r="F21" s="60"/>
      <c r="G21" s="55">
        <f>Rekapitulace!I22</f>
        <v>0</v>
      </c>
    </row>
    <row r="22" spans="1:7" ht="15.9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" customHeight="1" thickBot="1">
      <c r="A23" s="198" t="s">
        <v>34</v>
      </c>
      <c r="B23" s="199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>
        <v>0</v>
      </c>
      <c r="D29" s="83"/>
      <c r="E29" s="82"/>
      <c r="F29" s="65"/>
      <c r="G29" s="78"/>
    </row>
    <row r="30" spans="1:7">
      <c r="A30" s="84" t="s">
        <v>43</v>
      </c>
      <c r="B30" s="85"/>
      <c r="C30" s="86">
        <v>0</v>
      </c>
      <c r="D30" s="85" t="s">
        <v>44</v>
      </c>
      <c r="E30" s="87"/>
      <c r="F30" s="200">
        <f>C23-F32</f>
        <v>0</v>
      </c>
      <c r="G30" s="201"/>
    </row>
    <row r="31" spans="1:7">
      <c r="A31" s="84" t="s">
        <v>45</v>
      </c>
      <c r="B31" s="85"/>
      <c r="C31" s="86">
        <f>SazbaDPH1</f>
        <v>0</v>
      </c>
      <c r="D31" s="85" t="s">
        <v>46</v>
      </c>
      <c r="E31" s="87"/>
      <c r="F31" s="200">
        <f>ROUND(PRODUCT(F30,C31/100),0)</f>
        <v>0</v>
      </c>
      <c r="G31" s="201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0">
        <v>0</v>
      </c>
      <c r="G32" s="201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0">
        <f>ROUND(PRODUCT(F32,C33/100),0)</f>
        <v>0</v>
      </c>
      <c r="G33" s="201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2">
        <f>ROUND(SUM(F30:F33),0)</f>
        <v>0</v>
      </c>
      <c r="G34" s="203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4"/>
      <c r="C37" s="204"/>
      <c r="D37" s="204"/>
      <c r="E37" s="204"/>
      <c r="F37" s="204"/>
      <c r="G37" s="204"/>
      <c r="H37" t="s">
        <v>6</v>
      </c>
    </row>
    <row r="38" spans="1:8" ht="12.75" customHeight="1">
      <c r="A38" s="95"/>
      <c r="B38" s="204"/>
      <c r="C38" s="204"/>
      <c r="D38" s="204"/>
      <c r="E38" s="204"/>
      <c r="F38" s="204"/>
      <c r="G38" s="204"/>
      <c r="H38" t="s">
        <v>6</v>
      </c>
    </row>
    <row r="39" spans="1:8">
      <c r="A39" s="95"/>
      <c r="B39" s="204"/>
      <c r="C39" s="204"/>
      <c r="D39" s="204"/>
      <c r="E39" s="204"/>
      <c r="F39" s="204"/>
      <c r="G39" s="204"/>
      <c r="H39" t="s">
        <v>6</v>
      </c>
    </row>
    <row r="40" spans="1:8">
      <c r="A40" s="95"/>
      <c r="B40" s="204"/>
      <c r="C40" s="204"/>
      <c r="D40" s="204"/>
      <c r="E40" s="204"/>
      <c r="F40" s="204"/>
      <c r="G40" s="204"/>
      <c r="H40" t="s">
        <v>6</v>
      </c>
    </row>
    <row r="41" spans="1:8">
      <c r="A41" s="95"/>
      <c r="B41" s="204"/>
      <c r="C41" s="204"/>
      <c r="D41" s="204"/>
      <c r="E41" s="204"/>
      <c r="F41" s="204"/>
      <c r="G41" s="204"/>
      <c r="H41" t="s">
        <v>6</v>
      </c>
    </row>
    <row r="42" spans="1:8">
      <c r="A42" s="95"/>
      <c r="B42" s="204"/>
      <c r="C42" s="204"/>
      <c r="D42" s="204"/>
      <c r="E42" s="204"/>
      <c r="F42" s="204"/>
      <c r="G42" s="204"/>
      <c r="H42" t="s">
        <v>6</v>
      </c>
    </row>
    <row r="43" spans="1:8">
      <c r="A43" s="95"/>
      <c r="B43" s="204"/>
      <c r="C43" s="204"/>
      <c r="D43" s="204"/>
      <c r="E43" s="204"/>
      <c r="F43" s="204"/>
      <c r="G43" s="204"/>
      <c r="H43" t="s">
        <v>6</v>
      </c>
    </row>
    <row r="44" spans="1:8">
      <c r="A44" s="95"/>
      <c r="B44" s="204"/>
      <c r="C44" s="204"/>
      <c r="D44" s="204"/>
      <c r="E44" s="204"/>
      <c r="F44" s="204"/>
      <c r="G44" s="204"/>
      <c r="H44" t="s">
        <v>6</v>
      </c>
    </row>
    <row r="45" spans="1:8" ht="0.75" customHeight="1">
      <c r="A45" s="95"/>
      <c r="B45" s="204"/>
      <c r="C45" s="204"/>
      <c r="D45" s="204"/>
      <c r="E45" s="204"/>
      <c r="F45" s="204"/>
      <c r="G45" s="204"/>
      <c r="H45" t="s">
        <v>6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206" t="s">
        <v>49</v>
      </c>
      <c r="B1" s="207"/>
      <c r="C1" s="96" t="str">
        <f>CONCATENATE(cislostavby," ",nazevstavby)</f>
        <v>2020_002 KD Kopřivnice, ČÁST A 2020</v>
      </c>
      <c r="D1" s="97"/>
      <c r="E1" s="98"/>
      <c r="F1" s="97"/>
      <c r="G1" s="99" t="s">
        <v>50</v>
      </c>
      <c r="H1" s="100">
        <v>1</v>
      </c>
      <c r="I1" s="101"/>
    </row>
    <row r="2" spans="1:57" ht="13.8" thickBot="1">
      <c r="A2" s="208" t="s">
        <v>51</v>
      </c>
      <c r="B2" s="209"/>
      <c r="C2" s="102" t="str">
        <f>CONCATENATE(cisloobjektu," ",nazevobjektu)</f>
        <v>001 část A - vytápění</v>
      </c>
      <c r="D2" s="103"/>
      <c r="E2" s="104"/>
      <c r="F2" s="103"/>
      <c r="G2" s="210" t="s">
        <v>81</v>
      </c>
      <c r="H2" s="211"/>
      <c r="I2" s="212"/>
    </row>
    <row r="3" spans="1:57" ht="13.8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8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8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>
      <c r="A7" s="191" t="str">
        <f>Položky!B7</f>
        <v>713</v>
      </c>
      <c r="B7" s="114" t="str">
        <f>Položky!C7</f>
        <v>Izolace tepelné</v>
      </c>
      <c r="C7" s="65"/>
      <c r="D7" s="115"/>
      <c r="E7" s="192">
        <f>Položky!BA14</f>
        <v>0</v>
      </c>
      <c r="F7" s="193">
        <f>Položky!BB14</f>
        <v>0</v>
      </c>
      <c r="G7" s="193">
        <f>Položky!BC14</f>
        <v>0</v>
      </c>
      <c r="H7" s="193">
        <f>Položky!BD14</f>
        <v>0</v>
      </c>
      <c r="I7" s="194">
        <f>Položky!BE14</f>
        <v>0</v>
      </c>
    </row>
    <row r="8" spans="1:57" s="34" customFormat="1">
      <c r="A8" s="191" t="str">
        <f>Položky!B15</f>
        <v>733</v>
      </c>
      <c r="B8" s="114" t="str">
        <f>Položky!C15</f>
        <v>Rozvod potrubí</v>
      </c>
      <c r="C8" s="65"/>
      <c r="D8" s="115"/>
      <c r="E8" s="192">
        <f>Položky!BA31</f>
        <v>0</v>
      </c>
      <c r="F8" s="193">
        <f>Položky!BB31</f>
        <v>0</v>
      </c>
      <c r="G8" s="193">
        <f>Položky!BC31</f>
        <v>0</v>
      </c>
      <c r="H8" s="193">
        <f>Položky!BD31</f>
        <v>0</v>
      </c>
      <c r="I8" s="194">
        <f>Položky!BE31</f>
        <v>0</v>
      </c>
    </row>
    <row r="9" spans="1:57" s="34" customFormat="1">
      <c r="A9" s="191" t="str">
        <f>Položky!B32</f>
        <v>734</v>
      </c>
      <c r="B9" s="114" t="str">
        <f>Položky!C32</f>
        <v>Armatury</v>
      </c>
      <c r="C9" s="65"/>
      <c r="D9" s="115"/>
      <c r="E9" s="192">
        <f>Položky!BA39</f>
        <v>0</v>
      </c>
      <c r="F9" s="193">
        <f>Položky!BB39</f>
        <v>0</v>
      </c>
      <c r="G9" s="193">
        <f>Položky!BC39</f>
        <v>0</v>
      </c>
      <c r="H9" s="193">
        <f>Položky!BD39</f>
        <v>0</v>
      </c>
      <c r="I9" s="194">
        <f>Položky!BE39</f>
        <v>0</v>
      </c>
    </row>
    <row r="10" spans="1:57" s="34" customFormat="1" ht="13.8" thickBot="1">
      <c r="A10" s="191" t="str">
        <f>Položky!B40</f>
        <v>735</v>
      </c>
      <c r="B10" s="114" t="str">
        <f>Položky!C40</f>
        <v>Otopná tělesa</v>
      </c>
      <c r="C10" s="65"/>
      <c r="D10" s="115"/>
      <c r="E10" s="192">
        <f>Položky!BA55</f>
        <v>0</v>
      </c>
      <c r="F10" s="193">
        <f>Položky!BB55</f>
        <v>0</v>
      </c>
      <c r="G10" s="193">
        <f>Položky!BC55</f>
        <v>0</v>
      </c>
      <c r="H10" s="193">
        <f>Položky!BD55</f>
        <v>0</v>
      </c>
      <c r="I10" s="194">
        <f>Položky!BE55</f>
        <v>0</v>
      </c>
    </row>
    <row r="11" spans="1:57" s="122" customFormat="1" ht="13.8" thickBot="1">
      <c r="A11" s="116"/>
      <c r="B11" s="117" t="s">
        <v>58</v>
      </c>
      <c r="C11" s="117"/>
      <c r="D11" s="118"/>
      <c r="E11" s="119">
        <f>SUM(E7:E10)</f>
        <v>0</v>
      </c>
      <c r="F11" s="120">
        <f>SUM(F7:F10)</f>
        <v>0</v>
      </c>
      <c r="G11" s="120">
        <f>SUM(G7:G10)</f>
        <v>0</v>
      </c>
      <c r="H11" s="120">
        <f>SUM(H7:H10)</f>
        <v>0</v>
      </c>
      <c r="I11" s="121">
        <f>SUM(I7:I10)</f>
        <v>0</v>
      </c>
    </row>
    <row r="12" spans="1:57">
      <c r="A12" s="65"/>
      <c r="B12" s="65"/>
      <c r="C12" s="65"/>
      <c r="D12" s="65"/>
      <c r="E12" s="65"/>
      <c r="F12" s="65"/>
      <c r="G12" s="65"/>
      <c r="H12" s="65"/>
      <c r="I12" s="65"/>
    </row>
    <row r="13" spans="1:57" ht="19.5" customHeight="1">
      <c r="A13" s="106" t="s">
        <v>59</v>
      </c>
      <c r="B13" s="106"/>
      <c r="C13" s="106"/>
      <c r="D13" s="106"/>
      <c r="E13" s="106"/>
      <c r="F13" s="106"/>
      <c r="G13" s="123"/>
      <c r="H13" s="106"/>
      <c r="I13" s="106"/>
      <c r="BA13" s="40"/>
      <c r="BB13" s="40"/>
      <c r="BC13" s="40"/>
      <c r="BD13" s="40"/>
      <c r="BE13" s="40"/>
    </row>
    <row r="14" spans="1:57" ht="13.8" thickBot="1">
      <c r="A14" s="76"/>
      <c r="B14" s="76"/>
      <c r="C14" s="76"/>
      <c r="D14" s="76"/>
      <c r="E14" s="76"/>
      <c r="F14" s="76"/>
      <c r="G14" s="76"/>
      <c r="H14" s="76"/>
      <c r="I14" s="76"/>
    </row>
    <row r="15" spans="1:57">
      <c r="A15" s="70" t="s">
        <v>60</v>
      </c>
      <c r="B15" s="71"/>
      <c r="C15" s="71"/>
      <c r="D15" s="124"/>
      <c r="E15" s="125" t="s">
        <v>61</v>
      </c>
      <c r="F15" s="126" t="s">
        <v>62</v>
      </c>
      <c r="G15" s="127" t="s">
        <v>63</v>
      </c>
      <c r="H15" s="128"/>
      <c r="I15" s="129" t="s">
        <v>61</v>
      </c>
    </row>
    <row r="16" spans="1:57">
      <c r="A16" s="63" t="s">
        <v>175</v>
      </c>
      <c r="B16" s="54"/>
      <c r="C16" s="54"/>
      <c r="D16" s="130"/>
      <c r="E16" s="131">
        <v>0</v>
      </c>
      <c r="F16" s="132">
        <v>0</v>
      </c>
      <c r="G16" s="133">
        <f t="shared" ref="G16:G23" si="0">CHOOSE(BA16+1,HSV+PSV,HSV+PSV+Mont,HSV+PSV+Dodavka+Mont,HSV,PSV,Mont,Dodavka,Mont+Dodavka,0)</f>
        <v>0</v>
      </c>
      <c r="H16" s="134"/>
      <c r="I16" s="135">
        <f t="shared" ref="I16:I23" si="1">E16+F16*G16/100</f>
        <v>0</v>
      </c>
      <c r="BA16">
        <v>0</v>
      </c>
    </row>
    <row r="17" spans="1:53">
      <c r="A17" s="63" t="s">
        <v>176</v>
      </c>
      <c r="B17" s="54"/>
      <c r="C17" s="54"/>
      <c r="D17" s="130"/>
      <c r="E17" s="131">
        <v>0</v>
      </c>
      <c r="F17" s="132">
        <v>0</v>
      </c>
      <c r="G17" s="133">
        <f t="shared" si="0"/>
        <v>0</v>
      </c>
      <c r="H17" s="134"/>
      <c r="I17" s="135">
        <f t="shared" si="1"/>
        <v>0</v>
      </c>
      <c r="BA17">
        <v>0</v>
      </c>
    </row>
    <row r="18" spans="1:53">
      <c r="A18" s="63" t="s">
        <v>177</v>
      </c>
      <c r="B18" s="54"/>
      <c r="C18" s="54"/>
      <c r="D18" s="130"/>
      <c r="E18" s="131">
        <v>0</v>
      </c>
      <c r="F18" s="132">
        <v>0</v>
      </c>
      <c r="G18" s="133">
        <f t="shared" si="0"/>
        <v>0</v>
      </c>
      <c r="H18" s="134"/>
      <c r="I18" s="135">
        <f t="shared" si="1"/>
        <v>0</v>
      </c>
      <c r="BA18">
        <v>0</v>
      </c>
    </row>
    <row r="19" spans="1:53">
      <c r="A19" s="63" t="s">
        <v>178</v>
      </c>
      <c r="B19" s="54"/>
      <c r="C19" s="54"/>
      <c r="D19" s="130"/>
      <c r="E19" s="131">
        <v>0</v>
      </c>
      <c r="F19" s="132">
        <v>1</v>
      </c>
      <c r="G19" s="133">
        <f t="shared" si="0"/>
        <v>0</v>
      </c>
      <c r="H19" s="134"/>
      <c r="I19" s="135">
        <f t="shared" si="1"/>
        <v>0</v>
      </c>
      <c r="BA19">
        <v>0</v>
      </c>
    </row>
    <row r="20" spans="1:53">
      <c r="A20" s="63" t="s">
        <v>179</v>
      </c>
      <c r="B20" s="54"/>
      <c r="C20" s="54"/>
      <c r="D20" s="130"/>
      <c r="E20" s="131">
        <v>0</v>
      </c>
      <c r="F20" s="132">
        <v>1</v>
      </c>
      <c r="G20" s="133">
        <f t="shared" si="0"/>
        <v>0</v>
      </c>
      <c r="H20" s="134"/>
      <c r="I20" s="135">
        <f t="shared" si="1"/>
        <v>0</v>
      </c>
      <c r="BA20">
        <v>1</v>
      </c>
    </row>
    <row r="21" spans="1:53">
      <c r="A21" s="63" t="s">
        <v>180</v>
      </c>
      <c r="B21" s="54"/>
      <c r="C21" s="54"/>
      <c r="D21" s="130"/>
      <c r="E21" s="131">
        <v>0</v>
      </c>
      <c r="F21" s="132">
        <v>1</v>
      </c>
      <c r="G21" s="133">
        <f t="shared" si="0"/>
        <v>0</v>
      </c>
      <c r="H21" s="134"/>
      <c r="I21" s="135">
        <f t="shared" si="1"/>
        <v>0</v>
      </c>
      <c r="BA21">
        <v>1</v>
      </c>
    </row>
    <row r="22" spans="1:53">
      <c r="A22" s="63" t="s">
        <v>181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2</v>
      </c>
    </row>
    <row r="23" spans="1:53">
      <c r="A23" s="63" t="s">
        <v>182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2</v>
      </c>
    </row>
    <row r="24" spans="1:53" ht="13.8" thickBot="1">
      <c r="A24" s="136"/>
      <c r="B24" s="137" t="s">
        <v>64</v>
      </c>
      <c r="C24" s="138"/>
      <c r="D24" s="139"/>
      <c r="E24" s="140"/>
      <c r="F24" s="141"/>
      <c r="G24" s="141"/>
      <c r="H24" s="213">
        <f>SUM(I16:I23)</f>
        <v>0</v>
      </c>
      <c r="I24" s="214"/>
    </row>
    <row r="26" spans="1:53">
      <c r="B26" s="122"/>
      <c r="F26" s="142"/>
      <c r="G26" s="143"/>
      <c r="H26" s="143"/>
      <c r="I26" s="144"/>
    </row>
    <row r="27" spans="1:53">
      <c r="F27" s="142"/>
      <c r="G27" s="143"/>
      <c r="H27" s="143"/>
      <c r="I27" s="144"/>
    </row>
    <row r="28" spans="1:53">
      <c r="F28" s="142"/>
      <c r="G28" s="143"/>
      <c r="H28" s="143"/>
      <c r="I28" s="144"/>
    </row>
    <row r="29" spans="1:53"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8"/>
  <sheetViews>
    <sheetView showGridLines="0" showZeros="0" topLeftCell="A13" zoomScaleNormal="100" workbookViewId="0">
      <selection activeCell="F49" sqref="F49:F54"/>
    </sheetView>
  </sheetViews>
  <sheetFormatPr defaultColWidth="9.109375" defaultRowHeight="13.2"/>
  <cols>
    <col min="1" max="1" width="4.44140625" style="145" customWidth="1"/>
    <col min="2" max="2" width="11.5546875" style="145" customWidth="1"/>
    <col min="3" max="3" width="40.44140625" style="145" customWidth="1"/>
    <col min="4" max="4" width="5.5546875" style="145" customWidth="1"/>
    <col min="5" max="5" width="8.5546875" style="185" customWidth="1"/>
    <col min="6" max="6" width="9.88671875" style="145" customWidth="1"/>
    <col min="7" max="7" width="13.88671875" style="145" customWidth="1"/>
    <col min="8" max="11" width="9.109375" style="145"/>
    <col min="12" max="12" width="75.44140625" style="145" customWidth="1"/>
    <col min="13" max="13" width="45.33203125" style="145" customWidth="1"/>
    <col min="14" max="16384" width="9.109375" style="145"/>
  </cols>
  <sheetData>
    <row r="1" spans="1:104" ht="15.6">
      <c r="A1" s="215" t="s">
        <v>65</v>
      </c>
      <c r="B1" s="215"/>
      <c r="C1" s="215"/>
      <c r="D1" s="215"/>
      <c r="E1" s="215"/>
      <c r="F1" s="215"/>
      <c r="G1" s="215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8" thickTop="1">
      <c r="A3" s="206" t="s">
        <v>49</v>
      </c>
      <c r="B3" s="207"/>
      <c r="C3" s="96" t="str">
        <f>CONCATENATE(cislostavby," ",nazevstavby)</f>
        <v>2020_002 KD Kopřivnice, ČÁST A 2020</v>
      </c>
      <c r="D3" s="97"/>
      <c r="E3" s="150" t="s">
        <v>66</v>
      </c>
      <c r="F3" s="151">
        <f>Rekapitulace!H1</f>
        <v>1</v>
      </c>
      <c r="G3" s="152"/>
    </row>
    <row r="4" spans="1:104" ht="13.8" thickBot="1">
      <c r="A4" s="216" t="s">
        <v>51</v>
      </c>
      <c r="B4" s="209"/>
      <c r="C4" s="102" t="str">
        <f>CONCATENATE(cisloobjektu," ",nazevobjektu)</f>
        <v>001 část A - vytápění</v>
      </c>
      <c r="D4" s="103"/>
      <c r="E4" s="217" t="str">
        <f>Rekapitulace!G2</f>
        <v xml:space="preserve"> Vytápění</v>
      </c>
      <c r="F4" s="218"/>
      <c r="G4" s="219"/>
    </row>
    <row r="5" spans="1:104" ht="13.8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>
      <c r="A7" s="160" t="s">
        <v>74</v>
      </c>
      <c r="B7" s="161" t="s">
        <v>82</v>
      </c>
      <c r="C7" s="162" t="s">
        <v>83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84</v>
      </c>
      <c r="C8" s="170" t="s">
        <v>85</v>
      </c>
      <c r="D8" s="171" t="s">
        <v>86</v>
      </c>
      <c r="E8" s="172">
        <v>40</v>
      </c>
      <c r="F8" s="172"/>
      <c r="G8" s="173">
        <f t="shared" ref="G8:G13" si="0">E8*F8</f>
        <v>0</v>
      </c>
      <c r="O8" s="167">
        <v>2</v>
      </c>
      <c r="AA8" s="145">
        <v>1</v>
      </c>
      <c r="AB8" s="145">
        <v>7</v>
      </c>
      <c r="AC8" s="145">
        <v>7</v>
      </c>
      <c r="AZ8" s="145">
        <v>2</v>
      </c>
      <c r="BA8" s="145">
        <f t="shared" ref="BA8:BA13" si="1">IF(AZ8=1,G8,0)</f>
        <v>0</v>
      </c>
      <c r="BB8" s="145">
        <f t="shared" ref="BB8:BB13" si="2">IF(AZ8=2,G8,0)</f>
        <v>0</v>
      </c>
      <c r="BC8" s="145">
        <f t="shared" ref="BC8:BC13" si="3">IF(AZ8=3,G8,0)</f>
        <v>0</v>
      </c>
      <c r="BD8" s="145">
        <f t="shared" ref="BD8:BD13" si="4">IF(AZ8=4,G8,0)</f>
        <v>0</v>
      </c>
      <c r="BE8" s="145">
        <f t="shared" ref="BE8:BE13" si="5">IF(AZ8=5,G8,0)</f>
        <v>0</v>
      </c>
      <c r="CA8" s="174">
        <v>1</v>
      </c>
      <c r="CB8" s="174">
        <v>7</v>
      </c>
      <c r="CZ8" s="145">
        <v>0</v>
      </c>
    </row>
    <row r="9" spans="1:104">
      <c r="A9" s="168">
        <v>2</v>
      </c>
      <c r="B9" s="169" t="s">
        <v>87</v>
      </c>
      <c r="C9" s="170" t="s">
        <v>88</v>
      </c>
      <c r="D9" s="171" t="s">
        <v>86</v>
      </c>
      <c r="E9" s="172">
        <v>36</v>
      </c>
      <c r="F9" s="172"/>
      <c r="G9" s="173">
        <f t="shared" si="0"/>
        <v>0</v>
      </c>
      <c r="O9" s="167">
        <v>2</v>
      </c>
      <c r="AA9" s="145">
        <v>1</v>
      </c>
      <c r="AB9" s="145">
        <v>7</v>
      </c>
      <c r="AC9" s="145">
        <v>7</v>
      </c>
      <c r="AZ9" s="145">
        <v>2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74">
        <v>1</v>
      </c>
      <c r="CB9" s="174">
        <v>7</v>
      </c>
      <c r="CZ9" s="145">
        <v>2.0500000000000002E-3</v>
      </c>
    </row>
    <row r="10" spans="1:104">
      <c r="A10" s="168">
        <v>3</v>
      </c>
      <c r="B10" s="169" t="s">
        <v>89</v>
      </c>
      <c r="C10" s="170" t="s">
        <v>90</v>
      </c>
      <c r="D10" s="171" t="s">
        <v>91</v>
      </c>
      <c r="E10" s="172">
        <v>120</v>
      </c>
      <c r="F10" s="172"/>
      <c r="G10" s="173">
        <f t="shared" si="0"/>
        <v>0</v>
      </c>
      <c r="O10" s="167">
        <v>2</v>
      </c>
      <c r="AA10" s="145">
        <v>3</v>
      </c>
      <c r="AB10" s="145">
        <v>7</v>
      </c>
      <c r="AC10" s="145">
        <v>283771007</v>
      </c>
      <c r="AZ10" s="145">
        <v>2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74">
        <v>3</v>
      </c>
      <c r="CB10" s="174">
        <v>7</v>
      </c>
      <c r="CZ10" s="145">
        <v>2.0000000000000002E-5</v>
      </c>
    </row>
    <row r="11" spans="1:104">
      <c r="A11" s="168">
        <v>4</v>
      </c>
      <c r="B11" s="169" t="s">
        <v>92</v>
      </c>
      <c r="C11" s="170" t="s">
        <v>93</v>
      </c>
      <c r="D11" s="171" t="s">
        <v>91</v>
      </c>
      <c r="E11" s="172">
        <v>40</v>
      </c>
      <c r="F11" s="172"/>
      <c r="G11" s="173">
        <f t="shared" si="0"/>
        <v>0</v>
      </c>
      <c r="O11" s="167">
        <v>2</v>
      </c>
      <c r="AA11" s="145">
        <v>3</v>
      </c>
      <c r="AB11" s="145">
        <v>7</v>
      </c>
      <c r="AC11" s="145">
        <v>283771020</v>
      </c>
      <c r="AZ11" s="145">
        <v>2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74">
        <v>3</v>
      </c>
      <c r="CB11" s="174">
        <v>7</v>
      </c>
      <c r="CZ11" s="145">
        <v>3.0000000000000001E-5</v>
      </c>
    </row>
    <row r="12" spans="1:104">
      <c r="A12" s="168">
        <v>5</v>
      </c>
      <c r="B12" s="169" t="s">
        <v>94</v>
      </c>
      <c r="C12" s="170" t="s">
        <v>95</v>
      </c>
      <c r="D12" s="171" t="s">
        <v>91</v>
      </c>
      <c r="E12" s="172">
        <v>10</v>
      </c>
      <c r="F12" s="172"/>
      <c r="G12" s="173">
        <f t="shared" si="0"/>
        <v>0</v>
      </c>
      <c r="O12" s="167">
        <v>2</v>
      </c>
      <c r="AA12" s="145">
        <v>3</v>
      </c>
      <c r="AB12" s="145">
        <v>7</v>
      </c>
      <c r="AC12" s="145">
        <v>283771032</v>
      </c>
      <c r="AZ12" s="145">
        <v>2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74">
        <v>3</v>
      </c>
      <c r="CB12" s="174">
        <v>7</v>
      </c>
      <c r="CZ12" s="145">
        <v>5.0000000000000002E-5</v>
      </c>
    </row>
    <row r="13" spans="1:104">
      <c r="A13" s="168">
        <v>6</v>
      </c>
      <c r="B13" s="169" t="s">
        <v>96</v>
      </c>
      <c r="C13" s="170" t="s">
        <v>97</v>
      </c>
      <c r="D13" s="171" t="s">
        <v>91</v>
      </c>
      <c r="E13" s="172">
        <v>10</v>
      </c>
      <c r="F13" s="172"/>
      <c r="G13" s="173">
        <f t="shared" si="0"/>
        <v>0</v>
      </c>
      <c r="O13" s="167">
        <v>2</v>
      </c>
      <c r="AA13" s="145">
        <v>3</v>
      </c>
      <c r="AB13" s="145">
        <v>7</v>
      </c>
      <c r="AC13" s="145">
        <v>283771120</v>
      </c>
      <c r="AZ13" s="145">
        <v>2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74">
        <v>3</v>
      </c>
      <c r="CB13" s="174">
        <v>7</v>
      </c>
      <c r="CZ13" s="145">
        <v>8.0000000000000007E-5</v>
      </c>
    </row>
    <row r="14" spans="1:104">
      <c r="A14" s="175"/>
      <c r="B14" s="176" t="s">
        <v>76</v>
      </c>
      <c r="C14" s="177" t="str">
        <f>CONCATENATE(B7," ",C7)</f>
        <v>713 Izolace tepelné</v>
      </c>
      <c r="D14" s="178"/>
      <c r="E14" s="179"/>
      <c r="F14" s="180"/>
      <c r="G14" s="181">
        <f>SUM(G7:G13)</f>
        <v>0</v>
      </c>
      <c r="O14" s="167">
        <v>4</v>
      </c>
      <c r="BA14" s="182">
        <f>SUM(BA7:BA13)</f>
        <v>0</v>
      </c>
      <c r="BB14" s="182">
        <f>SUM(BB7:BB13)</f>
        <v>0</v>
      </c>
      <c r="BC14" s="182">
        <f>SUM(BC7:BC13)</f>
        <v>0</v>
      </c>
      <c r="BD14" s="182">
        <f>SUM(BD7:BD13)</f>
        <v>0</v>
      </c>
      <c r="BE14" s="182">
        <f>SUM(BE7:BE13)</f>
        <v>0</v>
      </c>
    </row>
    <row r="15" spans="1:104">
      <c r="A15" s="160" t="s">
        <v>74</v>
      </c>
      <c r="B15" s="161" t="s">
        <v>98</v>
      </c>
      <c r="C15" s="162" t="s">
        <v>99</v>
      </c>
      <c r="D15" s="163"/>
      <c r="E15" s="164"/>
      <c r="F15" s="164"/>
      <c r="G15" s="165"/>
      <c r="H15" s="166"/>
      <c r="I15" s="166"/>
      <c r="O15" s="167">
        <v>1</v>
      </c>
    </row>
    <row r="16" spans="1:104">
      <c r="A16" s="168">
        <v>7</v>
      </c>
      <c r="B16" s="169" t="s">
        <v>100</v>
      </c>
      <c r="C16" s="170" t="s">
        <v>101</v>
      </c>
      <c r="D16" s="171" t="s">
        <v>91</v>
      </c>
      <c r="E16" s="172">
        <v>250</v>
      </c>
      <c r="F16" s="172"/>
      <c r="G16" s="173">
        <f t="shared" ref="G16:G30" si="6">E16*F16</f>
        <v>0</v>
      </c>
      <c r="O16" s="167">
        <v>2</v>
      </c>
      <c r="AA16" s="145">
        <v>1</v>
      </c>
      <c r="AB16" s="145">
        <v>7</v>
      </c>
      <c r="AC16" s="145">
        <v>7</v>
      </c>
      <c r="AZ16" s="145">
        <v>2</v>
      </c>
      <c r="BA16" s="145">
        <f t="shared" ref="BA16:BA30" si="7">IF(AZ16=1,G16,0)</f>
        <v>0</v>
      </c>
      <c r="BB16" s="145">
        <f t="shared" ref="BB16:BB30" si="8">IF(AZ16=2,G16,0)</f>
        <v>0</v>
      </c>
      <c r="BC16" s="145">
        <f t="shared" ref="BC16:BC30" si="9">IF(AZ16=3,G16,0)</f>
        <v>0</v>
      </c>
      <c r="BD16" s="145">
        <f t="shared" ref="BD16:BD30" si="10">IF(AZ16=4,G16,0)</f>
        <v>0</v>
      </c>
      <c r="BE16" s="145">
        <f t="shared" ref="BE16:BE30" si="11">IF(AZ16=5,G16,0)</f>
        <v>0</v>
      </c>
      <c r="CA16" s="174">
        <v>1</v>
      </c>
      <c r="CB16" s="174">
        <v>7</v>
      </c>
      <c r="CZ16" s="145">
        <v>2.0000000000000002E-5</v>
      </c>
    </row>
    <row r="17" spans="1:104">
      <c r="A17" s="168">
        <v>8</v>
      </c>
      <c r="B17" s="169" t="s">
        <v>102</v>
      </c>
      <c r="C17" s="170" t="s">
        <v>103</v>
      </c>
      <c r="D17" s="171" t="s">
        <v>91</v>
      </c>
      <c r="E17" s="172">
        <v>160</v>
      </c>
      <c r="F17" s="172"/>
      <c r="G17" s="173">
        <f t="shared" si="6"/>
        <v>0</v>
      </c>
      <c r="O17" s="167">
        <v>2</v>
      </c>
      <c r="AA17" s="145">
        <v>1</v>
      </c>
      <c r="AB17" s="145">
        <v>7</v>
      </c>
      <c r="AC17" s="145">
        <v>7</v>
      </c>
      <c r="AZ17" s="145">
        <v>2</v>
      </c>
      <c r="BA17" s="145">
        <f t="shared" si="7"/>
        <v>0</v>
      </c>
      <c r="BB17" s="145">
        <f t="shared" si="8"/>
        <v>0</v>
      </c>
      <c r="BC17" s="145">
        <f t="shared" si="9"/>
        <v>0</v>
      </c>
      <c r="BD17" s="145">
        <f t="shared" si="10"/>
        <v>0</v>
      </c>
      <c r="BE17" s="145">
        <f t="shared" si="11"/>
        <v>0</v>
      </c>
      <c r="CA17" s="174">
        <v>1</v>
      </c>
      <c r="CB17" s="174">
        <v>7</v>
      </c>
      <c r="CZ17" s="145">
        <v>7.6000000000000004E-4</v>
      </c>
    </row>
    <row r="18" spans="1:104">
      <c r="A18" s="168">
        <v>9</v>
      </c>
      <c r="B18" s="169" t="s">
        <v>104</v>
      </c>
      <c r="C18" s="170" t="s">
        <v>105</v>
      </c>
      <c r="D18" s="171" t="s">
        <v>91</v>
      </c>
      <c r="E18" s="172">
        <v>40</v>
      </c>
      <c r="F18" s="172"/>
      <c r="G18" s="173">
        <f t="shared" si="6"/>
        <v>0</v>
      </c>
      <c r="O18" s="167">
        <v>2</v>
      </c>
      <c r="AA18" s="145">
        <v>1</v>
      </c>
      <c r="AB18" s="145">
        <v>7</v>
      </c>
      <c r="AC18" s="145">
        <v>7</v>
      </c>
      <c r="AZ18" s="145">
        <v>2</v>
      </c>
      <c r="BA18" s="145">
        <f t="shared" si="7"/>
        <v>0</v>
      </c>
      <c r="BB18" s="145">
        <f t="shared" si="8"/>
        <v>0</v>
      </c>
      <c r="BC18" s="145">
        <f t="shared" si="9"/>
        <v>0</v>
      </c>
      <c r="BD18" s="145">
        <f t="shared" si="10"/>
        <v>0</v>
      </c>
      <c r="BE18" s="145">
        <f t="shared" si="11"/>
        <v>0</v>
      </c>
      <c r="CA18" s="174">
        <v>1</v>
      </c>
      <c r="CB18" s="174">
        <v>7</v>
      </c>
      <c r="CZ18" s="145">
        <v>8.8000000000000003E-4</v>
      </c>
    </row>
    <row r="19" spans="1:104">
      <c r="A19" s="168">
        <v>10</v>
      </c>
      <c r="B19" s="169" t="s">
        <v>106</v>
      </c>
      <c r="C19" s="170" t="s">
        <v>107</v>
      </c>
      <c r="D19" s="171" t="s">
        <v>91</v>
      </c>
      <c r="E19" s="172">
        <v>10</v>
      </c>
      <c r="F19" s="172"/>
      <c r="G19" s="173">
        <f t="shared" si="6"/>
        <v>0</v>
      </c>
      <c r="O19" s="167">
        <v>2</v>
      </c>
      <c r="AA19" s="145">
        <v>1</v>
      </c>
      <c r="AB19" s="145">
        <v>7</v>
      </c>
      <c r="AC19" s="145">
        <v>7</v>
      </c>
      <c r="AZ19" s="145">
        <v>2</v>
      </c>
      <c r="BA19" s="145">
        <f t="shared" si="7"/>
        <v>0</v>
      </c>
      <c r="BB19" s="145">
        <f t="shared" si="8"/>
        <v>0</v>
      </c>
      <c r="BC19" s="145">
        <f t="shared" si="9"/>
        <v>0</v>
      </c>
      <c r="BD19" s="145">
        <f t="shared" si="10"/>
        <v>0</v>
      </c>
      <c r="BE19" s="145">
        <f t="shared" si="11"/>
        <v>0</v>
      </c>
      <c r="CA19" s="174">
        <v>1</v>
      </c>
      <c r="CB19" s="174">
        <v>7</v>
      </c>
      <c r="CZ19" s="145">
        <v>1.01E-3</v>
      </c>
    </row>
    <row r="20" spans="1:104">
      <c r="A20" s="168">
        <v>11</v>
      </c>
      <c r="B20" s="169" t="s">
        <v>108</v>
      </c>
      <c r="C20" s="170" t="s">
        <v>109</v>
      </c>
      <c r="D20" s="171" t="s">
        <v>91</v>
      </c>
      <c r="E20" s="172">
        <v>10</v>
      </c>
      <c r="F20" s="172"/>
      <c r="G20" s="173">
        <f t="shared" si="6"/>
        <v>0</v>
      </c>
      <c r="O20" s="167">
        <v>2</v>
      </c>
      <c r="AA20" s="145">
        <v>1</v>
      </c>
      <c r="AB20" s="145">
        <v>7</v>
      </c>
      <c r="AC20" s="145">
        <v>7</v>
      </c>
      <c r="AZ20" s="145">
        <v>2</v>
      </c>
      <c r="BA20" s="145">
        <f t="shared" si="7"/>
        <v>0</v>
      </c>
      <c r="BB20" s="145">
        <f t="shared" si="8"/>
        <v>0</v>
      </c>
      <c r="BC20" s="145">
        <f t="shared" si="9"/>
        <v>0</v>
      </c>
      <c r="BD20" s="145">
        <f t="shared" si="10"/>
        <v>0</v>
      </c>
      <c r="BE20" s="145">
        <f t="shared" si="11"/>
        <v>0</v>
      </c>
      <c r="CA20" s="174">
        <v>1</v>
      </c>
      <c r="CB20" s="174">
        <v>7</v>
      </c>
      <c r="CZ20" s="145">
        <v>1.6000000000000001E-3</v>
      </c>
    </row>
    <row r="21" spans="1:104" ht="20.399999999999999">
      <c r="A21" s="168">
        <v>12</v>
      </c>
      <c r="B21" s="169" t="s">
        <v>110</v>
      </c>
      <c r="C21" s="170" t="s">
        <v>111</v>
      </c>
      <c r="D21" s="171" t="s">
        <v>91</v>
      </c>
      <c r="E21" s="172">
        <v>160</v>
      </c>
      <c r="F21" s="172"/>
      <c r="G21" s="173">
        <f t="shared" si="6"/>
        <v>0</v>
      </c>
      <c r="O21" s="167">
        <v>2</v>
      </c>
      <c r="AA21" s="145">
        <v>1</v>
      </c>
      <c r="AB21" s="145">
        <v>7</v>
      </c>
      <c r="AC21" s="145">
        <v>7</v>
      </c>
      <c r="AZ21" s="145">
        <v>2</v>
      </c>
      <c r="BA21" s="145">
        <f t="shared" si="7"/>
        <v>0</v>
      </c>
      <c r="BB21" s="145">
        <f t="shared" si="8"/>
        <v>0</v>
      </c>
      <c r="BC21" s="145">
        <f t="shared" si="9"/>
        <v>0</v>
      </c>
      <c r="BD21" s="145">
        <f t="shared" si="10"/>
        <v>0</v>
      </c>
      <c r="BE21" s="145">
        <f t="shared" si="11"/>
        <v>0</v>
      </c>
      <c r="CA21" s="174">
        <v>1</v>
      </c>
      <c r="CB21" s="174">
        <v>7</v>
      </c>
      <c r="CZ21" s="145">
        <v>5.8700000000000002E-3</v>
      </c>
    </row>
    <row r="22" spans="1:104" ht="20.399999999999999">
      <c r="A22" s="168">
        <v>13</v>
      </c>
      <c r="B22" s="169" t="s">
        <v>112</v>
      </c>
      <c r="C22" s="170" t="s">
        <v>113</v>
      </c>
      <c r="D22" s="171" t="s">
        <v>91</v>
      </c>
      <c r="E22" s="172">
        <v>40</v>
      </c>
      <c r="F22" s="172"/>
      <c r="G22" s="173">
        <f t="shared" si="6"/>
        <v>0</v>
      </c>
      <c r="O22" s="167">
        <v>2</v>
      </c>
      <c r="AA22" s="145">
        <v>1</v>
      </c>
      <c r="AB22" s="145">
        <v>7</v>
      </c>
      <c r="AC22" s="145">
        <v>7</v>
      </c>
      <c r="AZ22" s="145">
        <v>2</v>
      </c>
      <c r="BA22" s="145">
        <f t="shared" si="7"/>
        <v>0</v>
      </c>
      <c r="BB22" s="145">
        <f t="shared" si="8"/>
        <v>0</v>
      </c>
      <c r="BC22" s="145">
        <f t="shared" si="9"/>
        <v>0</v>
      </c>
      <c r="BD22" s="145">
        <f t="shared" si="10"/>
        <v>0</v>
      </c>
      <c r="BE22" s="145">
        <f t="shared" si="11"/>
        <v>0</v>
      </c>
      <c r="CA22" s="174">
        <v>1</v>
      </c>
      <c r="CB22" s="174">
        <v>7</v>
      </c>
      <c r="CZ22" s="145">
        <v>5.8700000000000002E-3</v>
      </c>
    </row>
    <row r="23" spans="1:104" ht="20.399999999999999">
      <c r="A23" s="168">
        <v>14</v>
      </c>
      <c r="B23" s="169" t="s">
        <v>114</v>
      </c>
      <c r="C23" s="170" t="s">
        <v>115</v>
      </c>
      <c r="D23" s="171" t="s">
        <v>91</v>
      </c>
      <c r="E23" s="172">
        <v>10</v>
      </c>
      <c r="F23" s="172"/>
      <c r="G23" s="173">
        <f t="shared" si="6"/>
        <v>0</v>
      </c>
      <c r="O23" s="167">
        <v>2</v>
      </c>
      <c r="AA23" s="145">
        <v>1</v>
      </c>
      <c r="AB23" s="145">
        <v>7</v>
      </c>
      <c r="AC23" s="145">
        <v>7</v>
      </c>
      <c r="AZ23" s="145">
        <v>2</v>
      </c>
      <c r="BA23" s="145">
        <f t="shared" si="7"/>
        <v>0</v>
      </c>
      <c r="BB23" s="145">
        <f t="shared" si="8"/>
        <v>0</v>
      </c>
      <c r="BC23" s="145">
        <f t="shared" si="9"/>
        <v>0</v>
      </c>
      <c r="BD23" s="145">
        <f t="shared" si="10"/>
        <v>0</v>
      </c>
      <c r="BE23" s="145">
        <f t="shared" si="11"/>
        <v>0</v>
      </c>
      <c r="CA23" s="174">
        <v>1</v>
      </c>
      <c r="CB23" s="174">
        <v>7</v>
      </c>
      <c r="CZ23" s="145">
        <v>5.8900000000000003E-3</v>
      </c>
    </row>
    <row r="24" spans="1:104" ht="20.399999999999999">
      <c r="A24" s="168">
        <v>15</v>
      </c>
      <c r="B24" s="169" t="s">
        <v>116</v>
      </c>
      <c r="C24" s="170" t="s">
        <v>117</v>
      </c>
      <c r="D24" s="171" t="s">
        <v>91</v>
      </c>
      <c r="E24" s="172">
        <v>10</v>
      </c>
      <c r="F24" s="172"/>
      <c r="G24" s="173">
        <f t="shared" si="6"/>
        <v>0</v>
      </c>
      <c r="O24" s="167">
        <v>2</v>
      </c>
      <c r="AA24" s="145">
        <v>1</v>
      </c>
      <c r="AB24" s="145">
        <v>7</v>
      </c>
      <c r="AC24" s="145">
        <v>7</v>
      </c>
      <c r="AZ24" s="145">
        <v>2</v>
      </c>
      <c r="BA24" s="145">
        <f t="shared" si="7"/>
        <v>0</v>
      </c>
      <c r="BB24" s="145">
        <f t="shared" si="8"/>
        <v>0</v>
      </c>
      <c r="BC24" s="145">
        <f t="shared" si="9"/>
        <v>0</v>
      </c>
      <c r="BD24" s="145">
        <f t="shared" si="10"/>
        <v>0</v>
      </c>
      <c r="BE24" s="145">
        <f t="shared" si="11"/>
        <v>0</v>
      </c>
      <c r="CA24" s="174">
        <v>1</v>
      </c>
      <c r="CB24" s="174">
        <v>7</v>
      </c>
      <c r="CZ24" s="145">
        <v>4.8999999999999998E-3</v>
      </c>
    </row>
    <row r="25" spans="1:104">
      <c r="A25" s="168">
        <v>16</v>
      </c>
      <c r="B25" s="169" t="s">
        <v>118</v>
      </c>
      <c r="C25" s="170" t="s">
        <v>119</v>
      </c>
      <c r="D25" s="171" t="s">
        <v>91</v>
      </c>
      <c r="E25" s="172">
        <v>220</v>
      </c>
      <c r="F25" s="172"/>
      <c r="G25" s="173">
        <f t="shared" si="6"/>
        <v>0</v>
      </c>
      <c r="O25" s="167">
        <v>2</v>
      </c>
      <c r="AA25" s="145">
        <v>1</v>
      </c>
      <c r="AB25" s="145">
        <v>7</v>
      </c>
      <c r="AC25" s="145">
        <v>7</v>
      </c>
      <c r="AZ25" s="145">
        <v>2</v>
      </c>
      <c r="BA25" s="145">
        <f t="shared" si="7"/>
        <v>0</v>
      </c>
      <c r="BB25" s="145">
        <f t="shared" si="8"/>
        <v>0</v>
      </c>
      <c r="BC25" s="145">
        <f t="shared" si="9"/>
        <v>0</v>
      </c>
      <c r="BD25" s="145">
        <f t="shared" si="10"/>
        <v>0</v>
      </c>
      <c r="BE25" s="145">
        <f t="shared" si="11"/>
        <v>0</v>
      </c>
      <c r="CA25" s="174">
        <v>1</v>
      </c>
      <c r="CB25" s="174">
        <v>7</v>
      </c>
      <c r="CZ25" s="145">
        <v>0</v>
      </c>
    </row>
    <row r="26" spans="1:104">
      <c r="A26" s="168">
        <v>17</v>
      </c>
      <c r="B26" s="169" t="s">
        <v>26</v>
      </c>
      <c r="C26" s="170" t="s">
        <v>120</v>
      </c>
      <c r="D26" s="171" t="s">
        <v>91</v>
      </c>
      <c r="E26" s="172">
        <v>41</v>
      </c>
      <c r="F26" s="172"/>
      <c r="G26" s="173">
        <f t="shared" si="6"/>
        <v>0</v>
      </c>
      <c r="O26" s="167">
        <v>2</v>
      </c>
      <c r="AA26" s="145">
        <v>1</v>
      </c>
      <c r="AB26" s="145">
        <v>7</v>
      </c>
      <c r="AC26" s="145">
        <v>7</v>
      </c>
      <c r="AZ26" s="145">
        <v>2</v>
      </c>
      <c r="BA26" s="145">
        <f t="shared" si="7"/>
        <v>0</v>
      </c>
      <c r="BB26" s="145">
        <f t="shared" si="8"/>
        <v>0</v>
      </c>
      <c r="BC26" s="145">
        <f t="shared" si="9"/>
        <v>0</v>
      </c>
      <c r="BD26" s="145">
        <f t="shared" si="10"/>
        <v>0</v>
      </c>
      <c r="BE26" s="145">
        <f t="shared" si="11"/>
        <v>0</v>
      </c>
      <c r="CA26" s="174">
        <v>1</v>
      </c>
      <c r="CB26" s="174">
        <v>7</v>
      </c>
      <c r="CZ26" s="145">
        <v>0</v>
      </c>
    </row>
    <row r="27" spans="1:104">
      <c r="A27" s="168">
        <v>18</v>
      </c>
      <c r="B27" s="169" t="s">
        <v>121</v>
      </c>
      <c r="C27" s="170" t="s">
        <v>122</v>
      </c>
      <c r="D27" s="171" t="s">
        <v>91</v>
      </c>
      <c r="E27" s="172">
        <v>41</v>
      </c>
      <c r="F27" s="172"/>
      <c r="G27" s="173">
        <f t="shared" si="6"/>
        <v>0</v>
      </c>
      <c r="O27" s="167">
        <v>2</v>
      </c>
      <c r="AA27" s="145">
        <v>1</v>
      </c>
      <c r="AB27" s="145">
        <v>7</v>
      </c>
      <c r="AC27" s="145">
        <v>7</v>
      </c>
      <c r="AZ27" s="145">
        <v>2</v>
      </c>
      <c r="BA27" s="145">
        <f t="shared" si="7"/>
        <v>0</v>
      </c>
      <c r="BB27" s="145">
        <f t="shared" si="8"/>
        <v>0</v>
      </c>
      <c r="BC27" s="145">
        <f t="shared" si="9"/>
        <v>0</v>
      </c>
      <c r="BD27" s="145">
        <f t="shared" si="10"/>
        <v>0</v>
      </c>
      <c r="BE27" s="145">
        <f t="shared" si="11"/>
        <v>0</v>
      </c>
      <c r="CA27" s="174">
        <v>1</v>
      </c>
      <c r="CB27" s="174">
        <v>7</v>
      </c>
      <c r="CZ27" s="145">
        <v>0</v>
      </c>
    </row>
    <row r="28" spans="1:104">
      <c r="A28" s="168">
        <v>19</v>
      </c>
      <c r="B28" s="169" t="s">
        <v>26</v>
      </c>
      <c r="C28" s="170" t="s">
        <v>123</v>
      </c>
      <c r="D28" s="171" t="s">
        <v>75</v>
      </c>
      <c r="E28" s="172">
        <v>2</v>
      </c>
      <c r="F28" s="172"/>
      <c r="G28" s="173">
        <f t="shared" si="6"/>
        <v>0</v>
      </c>
      <c r="O28" s="167">
        <v>2</v>
      </c>
      <c r="AA28" s="145">
        <v>12</v>
      </c>
      <c r="AB28" s="145">
        <v>0</v>
      </c>
      <c r="AC28" s="145">
        <v>158</v>
      </c>
      <c r="AZ28" s="145">
        <v>2</v>
      </c>
      <c r="BA28" s="145">
        <f t="shared" si="7"/>
        <v>0</v>
      </c>
      <c r="BB28" s="145">
        <f t="shared" si="8"/>
        <v>0</v>
      </c>
      <c r="BC28" s="145">
        <f t="shared" si="9"/>
        <v>0</v>
      </c>
      <c r="BD28" s="145">
        <f t="shared" si="10"/>
        <v>0</v>
      </c>
      <c r="BE28" s="145">
        <f t="shared" si="11"/>
        <v>0</v>
      </c>
      <c r="CA28" s="174">
        <v>12</v>
      </c>
      <c r="CB28" s="174">
        <v>0</v>
      </c>
      <c r="CZ28" s="145">
        <v>0</v>
      </c>
    </row>
    <row r="29" spans="1:104">
      <c r="A29" s="168">
        <v>20</v>
      </c>
      <c r="B29" s="169" t="s">
        <v>124</v>
      </c>
      <c r="C29" s="170" t="s">
        <v>125</v>
      </c>
      <c r="D29" s="171" t="s">
        <v>62</v>
      </c>
      <c r="E29" s="172">
        <v>1370.97</v>
      </c>
      <c r="F29" s="172"/>
      <c r="G29" s="173">
        <f t="shared" si="6"/>
        <v>0</v>
      </c>
      <c r="O29" s="167">
        <v>2</v>
      </c>
      <c r="AA29" s="145">
        <v>7</v>
      </c>
      <c r="AB29" s="145">
        <v>1002</v>
      </c>
      <c r="AC29" s="145">
        <v>5</v>
      </c>
      <c r="AZ29" s="145">
        <v>2</v>
      </c>
      <c r="BA29" s="145">
        <f t="shared" si="7"/>
        <v>0</v>
      </c>
      <c r="BB29" s="145">
        <f t="shared" si="8"/>
        <v>0</v>
      </c>
      <c r="BC29" s="145">
        <f t="shared" si="9"/>
        <v>0</v>
      </c>
      <c r="BD29" s="145">
        <f t="shared" si="10"/>
        <v>0</v>
      </c>
      <c r="BE29" s="145">
        <f t="shared" si="11"/>
        <v>0</v>
      </c>
      <c r="CA29" s="174">
        <v>7</v>
      </c>
      <c r="CB29" s="174">
        <v>1002</v>
      </c>
      <c r="CZ29" s="145">
        <v>0</v>
      </c>
    </row>
    <row r="30" spans="1:104">
      <c r="A30" s="168">
        <v>21</v>
      </c>
      <c r="B30" s="169" t="s">
        <v>126</v>
      </c>
      <c r="C30" s="170" t="s">
        <v>127</v>
      </c>
      <c r="D30" s="171" t="s">
        <v>62</v>
      </c>
      <c r="E30" s="172">
        <v>1370.97</v>
      </c>
      <c r="F30" s="172"/>
      <c r="G30" s="173">
        <f t="shared" si="6"/>
        <v>0</v>
      </c>
      <c r="O30" s="167">
        <v>2</v>
      </c>
      <c r="AA30" s="145">
        <v>7</v>
      </c>
      <c r="AB30" s="145">
        <v>1002</v>
      </c>
      <c r="AC30" s="145">
        <v>5</v>
      </c>
      <c r="AZ30" s="145">
        <v>2</v>
      </c>
      <c r="BA30" s="145">
        <f t="shared" si="7"/>
        <v>0</v>
      </c>
      <c r="BB30" s="145">
        <f t="shared" si="8"/>
        <v>0</v>
      </c>
      <c r="BC30" s="145">
        <f t="shared" si="9"/>
        <v>0</v>
      </c>
      <c r="BD30" s="145">
        <f t="shared" si="10"/>
        <v>0</v>
      </c>
      <c r="BE30" s="145">
        <f t="shared" si="11"/>
        <v>0</v>
      </c>
      <c r="CA30" s="174">
        <v>7</v>
      </c>
      <c r="CB30" s="174">
        <v>1002</v>
      </c>
      <c r="CZ30" s="145">
        <v>0</v>
      </c>
    </row>
    <row r="31" spans="1:104">
      <c r="A31" s="175"/>
      <c r="B31" s="176" t="s">
        <v>76</v>
      </c>
      <c r="C31" s="177" t="str">
        <f>CONCATENATE(B15," ",C15)</f>
        <v>733 Rozvod potrubí</v>
      </c>
      <c r="D31" s="178"/>
      <c r="E31" s="179"/>
      <c r="F31" s="180"/>
      <c r="G31" s="181">
        <f>SUM(G15:G30)</f>
        <v>0</v>
      </c>
      <c r="O31" s="167">
        <v>4</v>
      </c>
      <c r="BA31" s="182">
        <f>SUM(BA15:BA30)</f>
        <v>0</v>
      </c>
      <c r="BB31" s="182">
        <f>SUM(BB15:BB30)</f>
        <v>0</v>
      </c>
      <c r="BC31" s="182">
        <f>SUM(BC15:BC30)</f>
        <v>0</v>
      </c>
      <c r="BD31" s="182">
        <f>SUM(BD15:BD30)</f>
        <v>0</v>
      </c>
      <c r="BE31" s="182">
        <f>SUM(BE15:BE30)</f>
        <v>0</v>
      </c>
    </row>
    <row r="32" spans="1:104">
      <c r="A32" s="160" t="s">
        <v>74</v>
      </c>
      <c r="B32" s="161" t="s">
        <v>128</v>
      </c>
      <c r="C32" s="162" t="s">
        <v>129</v>
      </c>
      <c r="D32" s="163"/>
      <c r="E32" s="164"/>
      <c r="F32" s="164"/>
      <c r="G32" s="165"/>
      <c r="H32" s="166"/>
      <c r="I32" s="166"/>
      <c r="O32" s="167">
        <v>1</v>
      </c>
    </row>
    <row r="33" spans="1:104">
      <c r="A33" s="168">
        <v>22</v>
      </c>
      <c r="B33" s="169" t="s">
        <v>130</v>
      </c>
      <c r="C33" s="170" t="s">
        <v>131</v>
      </c>
      <c r="D33" s="171" t="s">
        <v>132</v>
      </c>
      <c r="E33" s="172">
        <v>14</v>
      </c>
      <c r="F33" s="172"/>
      <c r="G33" s="173">
        <f t="shared" ref="G33:G38" si="12">E33*F33</f>
        <v>0</v>
      </c>
      <c r="O33" s="167">
        <v>2</v>
      </c>
      <c r="AA33" s="145">
        <v>1</v>
      </c>
      <c r="AB33" s="145">
        <v>7</v>
      </c>
      <c r="AC33" s="145">
        <v>7</v>
      </c>
      <c r="AZ33" s="145">
        <v>2</v>
      </c>
      <c r="BA33" s="145">
        <f t="shared" ref="BA33:BA38" si="13">IF(AZ33=1,G33,0)</f>
        <v>0</v>
      </c>
      <c r="BB33" s="145">
        <f t="shared" ref="BB33:BB38" si="14">IF(AZ33=2,G33,0)</f>
        <v>0</v>
      </c>
      <c r="BC33" s="145">
        <f t="shared" ref="BC33:BC38" si="15">IF(AZ33=3,G33,0)</f>
        <v>0</v>
      </c>
      <c r="BD33" s="145">
        <f t="shared" ref="BD33:BD38" si="16">IF(AZ33=4,G33,0)</f>
        <v>0</v>
      </c>
      <c r="BE33" s="145">
        <f t="shared" ref="BE33:BE38" si="17">IF(AZ33=5,G33,0)</f>
        <v>0</v>
      </c>
      <c r="CA33" s="174">
        <v>1</v>
      </c>
      <c r="CB33" s="174">
        <v>7</v>
      </c>
      <c r="CZ33" s="145">
        <v>9.0000000000000006E-5</v>
      </c>
    </row>
    <row r="34" spans="1:104">
      <c r="A34" s="168">
        <v>23</v>
      </c>
      <c r="B34" s="169" t="s">
        <v>133</v>
      </c>
      <c r="C34" s="170" t="s">
        <v>134</v>
      </c>
      <c r="D34" s="171" t="s">
        <v>132</v>
      </c>
      <c r="E34" s="172">
        <v>14</v>
      </c>
      <c r="F34" s="172"/>
      <c r="G34" s="173">
        <f t="shared" si="12"/>
        <v>0</v>
      </c>
      <c r="O34" s="167">
        <v>2</v>
      </c>
      <c r="AA34" s="145">
        <v>1</v>
      </c>
      <c r="AB34" s="145">
        <v>7</v>
      </c>
      <c r="AC34" s="145">
        <v>7</v>
      </c>
      <c r="AZ34" s="145">
        <v>2</v>
      </c>
      <c r="BA34" s="145">
        <f t="shared" si="13"/>
        <v>0</v>
      </c>
      <c r="BB34" s="145">
        <f t="shared" si="14"/>
        <v>0</v>
      </c>
      <c r="BC34" s="145">
        <f t="shared" si="15"/>
        <v>0</v>
      </c>
      <c r="BD34" s="145">
        <f t="shared" si="16"/>
        <v>0</v>
      </c>
      <c r="BE34" s="145">
        <f t="shared" si="17"/>
        <v>0</v>
      </c>
      <c r="CA34" s="174">
        <v>1</v>
      </c>
      <c r="CB34" s="174">
        <v>7</v>
      </c>
      <c r="CZ34" s="145">
        <v>0</v>
      </c>
    </row>
    <row r="35" spans="1:104">
      <c r="A35" s="168">
        <v>24</v>
      </c>
      <c r="B35" s="169" t="s">
        <v>135</v>
      </c>
      <c r="C35" s="170" t="s">
        <v>136</v>
      </c>
      <c r="D35" s="171" t="s">
        <v>132</v>
      </c>
      <c r="E35" s="172">
        <v>14</v>
      </c>
      <c r="F35" s="172"/>
      <c r="G35" s="173">
        <f t="shared" si="12"/>
        <v>0</v>
      </c>
      <c r="O35" s="167">
        <v>2</v>
      </c>
      <c r="AA35" s="145">
        <v>1</v>
      </c>
      <c r="AB35" s="145">
        <v>7</v>
      </c>
      <c r="AC35" s="145">
        <v>7</v>
      </c>
      <c r="AZ35" s="145">
        <v>2</v>
      </c>
      <c r="BA35" s="145">
        <f t="shared" si="13"/>
        <v>0</v>
      </c>
      <c r="BB35" s="145">
        <f t="shared" si="14"/>
        <v>0</v>
      </c>
      <c r="BC35" s="145">
        <f t="shared" si="15"/>
        <v>0</v>
      </c>
      <c r="BD35" s="145">
        <f t="shared" si="16"/>
        <v>0</v>
      </c>
      <c r="BE35" s="145">
        <f t="shared" si="17"/>
        <v>0</v>
      </c>
      <c r="CA35" s="174">
        <v>1</v>
      </c>
      <c r="CB35" s="174">
        <v>7</v>
      </c>
      <c r="CZ35" s="145">
        <v>1.2E-4</v>
      </c>
    </row>
    <row r="36" spans="1:104">
      <c r="A36" s="168">
        <v>25</v>
      </c>
      <c r="B36" s="169" t="s">
        <v>137</v>
      </c>
      <c r="C36" s="170" t="s">
        <v>138</v>
      </c>
      <c r="D36" s="171" t="s">
        <v>132</v>
      </c>
      <c r="E36" s="172">
        <v>14</v>
      </c>
      <c r="F36" s="172"/>
      <c r="G36" s="173">
        <f t="shared" si="12"/>
        <v>0</v>
      </c>
      <c r="O36" s="167">
        <v>2</v>
      </c>
      <c r="AA36" s="145">
        <v>1</v>
      </c>
      <c r="AB36" s="145">
        <v>7</v>
      </c>
      <c r="AC36" s="145">
        <v>7</v>
      </c>
      <c r="AZ36" s="145">
        <v>2</v>
      </c>
      <c r="BA36" s="145">
        <f t="shared" si="13"/>
        <v>0</v>
      </c>
      <c r="BB36" s="145">
        <f t="shared" si="14"/>
        <v>0</v>
      </c>
      <c r="BC36" s="145">
        <f t="shared" si="15"/>
        <v>0</v>
      </c>
      <c r="BD36" s="145">
        <f t="shared" si="16"/>
        <v>0</v>
      </c>
      <c r="BE36" s="145">
        <f t="shared" si="17"/>
        <v>0</v>
      </c>
      <c r="CA36" s="174">
        <v>1</v>
      </c>
      <c r="CB36" s="174">
        <v>7</v>
      </c>
      <c r="CZ36" s="145">
        <v>0</v>
      </c>
    </row>
    <row r="37" spans="1:104">
      <c r="A37" s="168">
        <v>26</v>
      </c>
      <c r="B37" s="169" t="s">
        <v>139</v>
      </c>
      <c r="C37" s="170" t="s">
        <v>140</v>
      </c>
      <c r="D37" s="171" t="s">
        <v>62</v>
      </c>
      <c r="E37" s="172">
        <v>136.09399999999999</v>
      </c>
      <c r="F37" s="172"/>
      <c r="G37" s="173">
        <f t="shared" si="12"/>
        <v>0</v>
      </c>
      <c r="O37" s="167">
        <v>2</v>
      </c>
      <c r="AA37" s="145">
        <v>7</v>
      </c>
      <c r="AB37" s="145">
        <v>1002</v>
      </c>
      <c r="AC37" s="145">
        <v>5</v>
      </c>
      <c r="AZ37" s="145">
        <v>2</v>
      </c>
      <c r="BA37" s="145">
        <f t="shared" si="13"/>
        <v>0</v>
      </c>
      <c r="BB37" s="145">
        <f t="shared" si="14"/>
        <v>0</v>
      </c>
      <c r="BC37" s="145">
        <f t="shared" si="15"/>
        <v>0</v>
      </c>
      <c r="BD37" s="145">
        <f t="shared" si="16"/>
        <v>0</v>
      </c>
      <c r="BE37" s="145">
        <f t="shared" si="17"/>
        <v>0</v>
      </c>
      <c r="CA37" s="174">
        <v>7</v>
      </c>
      <c r="CB37" s="174">
        <v>1002</v>
      </c>
      <c r="CZ37" s="145">
        <v>0</v>
      </c>
    </row>
    <row r="38" spans="1:104">
      <c r="A38" s="168">
        <v>27</v>
      </c>
      <c r="B38" s="169" t="s">
        <v>141</v>
      </c>
      <c r="C38" s="170" t="s">
        <v>142</v>
      </c>
      <c r="D38" s="171" t="s">
        <v>62</v>
      </c>
      <c r="E38" s="172">
        <v>136.09399999999999</v>
      </c>
      <c r="F38" s="172"/>
      <c r="G38" s="173">
        <f t="shared" si="12"/>
        <v>0</v>
      </c>
      <c r="O38" s="167">
        <v>2</v>
      </c>
      <c r="AA38" s="145">
        <v>7</v>
      </c>
      <c r="AB38" s="145">
        <v>1002</v>
      </c>
      <c r="AC38" s="145">
        <v>5</v>
      </c>
      <c r="AZ38" s="145">
        <v>2</v>
      </c>
      <c r="BA38" s="145">
        <f t="shared" si="13"/>
        <v>0</v>
      </c>
      <c r="BB38" s="145">
        <f t="shared" si="14"/>
        <v>0</v>
      </c>
      <c r="BC38" s="145">
        <f t="shared" si="15"/>
        <v>0</v>
      </c>
      <c r="BD38" s="145">
        <f t="shared" si="16"/>
        <v>0</v>
      </c>
      <c r="BE38" s="145">
        <f t="shared" si="17"/>
        <v>0</v>
      </c>
      <c r="CA38" s="174">
        <v>7</v>
      </c>
      <c r="CB38" s="174">
        <v>1002</v>
      </c>
      <c r="CZ38" s="145">
        <v>0</v>
      </c>
    </row>
    <row r="39" spans="1:104">
      <c r="A39" s="175"/>
      <c r="B39" s="176" t="s">
        <v>76</v>
      </c>
      <c r="C39" s="177" t="str">
        <f>CONCATENATE(B32," ",C32)</f>
        <v>734 Armatury</v>
      </c>
      <c r="D39" s="178"/>
      <c r="E39" s="179"/>
      <c r="F39" s="180"/>
      <c r="G39" s="181">
        <f>SUM(G32:G38)</f>
        <v>0</v>
      </c>
      <c r="O39" s="167">
        <v>4</v>
      </c>
      <c r="BA39" s="182">
        <f>SUM(BA32:BA38)</f>
        <v>0</v>
      </c>
      <c r="BB39" s="182">
        <f>SUM(BB32:BB38)</f>
        <v>0</v>
      </c>
      <c r="BC39" s="182">
        <f>SUM(BC32:BC38)</f>
        <v>0</v>
      </c>
      <c r="BD39" s="182">
        <f>SUM(BD32:BD38)</f>
        <v>0</v>
      </c>
      <c r="BE39" s="182">
        <f>SUM(BE32:BE38)</f>
        <v>0</v>
      </c>
    </row>
    <row r="40" spans="1:104">
      <c r="A40" s="160" t="s">
        <v>74</v>
      </c>
      <c r="B40" s="161" t="s">
        <v>143</v>
      </c>
      <c r="C40" s="162" t="s">
        <v>144</v>
      </c>
      <c r="D40" s="163"/>
      <c r="E40" s="164"/>
      <c r="F40" s="164"/>
      <c r="G40" s="165"/>
      <c r="H40" s="166"/>
      <c r="I40" s="166"/>
      <c r="O40" s="167">
        <v>1</v>
      </c>
    </row>
    <row r="41" spans="1:104">
      <c r="A41" s="168">
        <v>28</v>
      </c>
      <c r="B41" s="169" t="s">
        <v>145</v>
      </c>
      <c r="C41" s="170" t="s">
        <v>146</v>
      </c>
      <c r="D41" s="171" t="s">
        <v>86</v>
      </c>
      <c r="E41" s="172">
        <v>160</v>
      </c>
      <c r="F41" s="172"/>
      <c r="G41" s="173">
        <f t="shared" ref="G41:G54" si="18">E41*F41</f>
        <v>0</v>
      </c>
      <c r="O41" s="167">
        <v>2</v>
      </c>
      <c r="AA41" s="145">
        <v>1</v>
      </c>
      <c r="AB41" s="145">
        <v>7</v>
      </c>
      <c r="AC41" s="145">
        <v>7</v>
      </c>
      <c r="AZ41" s="145">
        <v>2</v>
      </c>
      <c r="BA41" s="145">
        <f t="shared" ref="BA41:BA54" si="19">IF(AZ41=1,G41,0)</f>
        <v>0</v>
      </c>
      <c r="BB41" s="145">
        <f t="shared" ref="BB41:BB54" si="20">IF(AZ41=2,G41,0)</f>
        <v>0</v>
      </c>
      <c r="BC41" s="145">
        <f t="shared" ref="BC41:BC54" si="21">IF(AZ41=3,G41,0)</f>
        <v>0</v>
      </c>
      <c r="BD41" s="145">
        <f t="shared" ref="BD41:BD54" si="22">IF(AZ41=4,G41,0)</f>
        <v>0</v>
      </c>
      <c r="BE41" s="145">
        <f t="shared" ref="BE41:BE54" si="23">IF(AZ41=5,G41,0)</f>
        <v>0</v>
      </c>
      <c r="CA41" s="174">
        <v>1</v>
      </c>
      <c r="CB41" s="174">
        <v>7</v>
      </c>
      <c r="CZ41" s="145">
        <v>0</v>
      </c>
    </row>
    <row r="42" spans="1:104">
      <c r="A42" s="168">
        <v>29</v>
      </c>
      <c r="B42" s="169" t="s">
        <v>147</v>
      </c>
      <c r="C42" s="170" t="s">
        <v>148</v>
      </c>
      <c r="D42" s="171" t="s">
        <v>132</v>
      </c>
      <c r="E42" s="172">
        <v>3</v>
      </c>
      <c r="F42" s="172"/>
      <c r="G42" s="173">
        <f t="shared" si="18"/>
        <v>0</v>
      </c>
      <c r="O42" s="167">
        <v>2</v>
      </c>
      <c r="AA42" s="145">
        <v>1</v>
      </c>
      <c r="AB42" s="145">
        <v>7</v>
      </c>
      <c r="AC42" s="145">
        <v>7</v>
      </c>
      <c r="AZ42" s="145">
        <v>2</v>
      </c>
      <c r="BA42" s="145">
        <f t="shared" si="19"/>
        <v>0</v>
      </c>
      <c r="BB42" s="145">
        <f t="shared" si="20"/>
        <v>0</v>
      </c>
      <c r="BC42" s="145">
        <f t="shared" si="21"/>
        <v>0</v>
      </c>
      <c r="BD42" s="145">
        <f t="shared" si="22"/>
        <v>0</v>
      </c>
      <c r="BE42" s="145">
        <f t="shared" si="23"/>
        <v>0</v>
      </c>
      <c r="CA42" s="174">
        <v>1</v>
      </c>
      <c r="CB42" s="174">
        <v>7</v>
      </c>
      <c r="CZ42" s="145">
        <v>4.9699999999999996E-3</v>
      </c>
    </row>
    <row r="43" spans="1:104">
      <c r="A43" s="168">
        <v>30</v>
      </c>
      <c r="B43" s="169" t="s">
        <v>149</v>
      </c>
      <c r="C43" s="170" t="s">
        <v>150</v>
      </c>
      <c r="D43" s="171" t="s">
        <v>132</v>
      </c>
      <c r="E43" s="172">
        <v>1</v>
      </c>
      <c r="F43" s="172"/>
      <c r="G43" s="173">
        <f t="shared" si="18"/>
        <v>0</v>
      </c>
      <c r="O43" s="167">
        <v>2</v>
      </c>
      <c r="AA43" s="145">
        <v>1</v>
      </c>
      <c r="AB43" s="145">
        <v>7</v>
      </c>
      <c r="AC43" s="145">
        <v>7</v>
      </c>
      <c r="AZ43" s="145">
        <v>2</v>
      </c>
      <c r="BA43" s="145">
        <f t="shared" si="19"/>
        <v>0</v>
      </c>
      <c r="BB43" s="145">
        <f t="shared" si="20"/>
        <v>0</v>
      </c>
      <c r="BC43" s="145">
        <f t="shared" si="21"/>
        <v>0</v>
      </c>
      <c r="BD43" s="145">
        <f t="shared" si="22"/>
        <v>0</v>
      </c>
      <c r="BE43" s="145">
        <f t="shared" si="23"/>
        <v>0</v>
      </c>
      <c r="CA43" s="174">
        <v>1</v>
      </c>
      <c r="CB43" s="174">
        <v>7</v>
      </c>
      <c r="CZ43" s="145">
        <v>6.2100000000000002E-3</v>
      </c>
    </row>
    <row r="44" spans="1:104">
      <c r="A44" s="168">
        <v>31</v>
      </c>
      <c r="B44" s="169" t="s">
        <v>151</v>
      </c>
      <c r="C44" s="170" t="s">
        <v>152</v>
      </c>
      <c r="D44" s="171" t="s">
        <v>132</v>
      </c>
      <c r="E44" s="172">
        <v>1</v>
      </c>
      <c r="F44" s="172"/>
      <c r="G44" s="173">
        <f t="shared" si="18"/>
        <v>0</v>
      </c>
      <c r="O44" s="167">
        <v>2</v>
      </c>
      <c r="AA44" s="145">
        <v>1</v>
      </c>
      <c r="AB44" s="145">
        <v>7</v>
      </c>
      <c r="AC44" s="145">
        <v>7</v>
      </c>
      <c r="AZ44" s="145">
        <v>2</v>
      </c>
      <c r="BA44" s="145">
        <f t="shared" si="19"/>
        <v>0</v>
      </c>
      <c r="BB44" s="145">
        <f t="shared" si="20"/>
        <v>0</v>
      </c>
      <c r="BC44" s="145">
        <f t="shared" si="21"/>
        <v>0</v>
      </c>
      <c r="BD44" s="145">
        <f t="shared" si="22"/>
        <v>0</v>
      </c>
      <c r="BE44" s="145">
        <f t="shared" si="23"/>
        <v>0</v>
      </c>
      <c r="CA44" s="174">
        <v>1</v>
      </c>
      <c r="CB44" s="174">
        <v>7</v>
      </c>
      <c r="CZ44" s="145">
        <v>8.6400000000000001E-3</v>
      </c>
    </row>
    <row r="45" spans="1:104">
      <c r="A45" s="168">
        <v>32</v>
      </c>
      <c r="B45" s="169" t="s">
        <v>153</v>
      </c>
      <c r="C45" s="170" t="s">
        <v>154</v>
      </c>
      <c r="D45" s="171" t="s">
        <v>132</v>
      </c>
      <c r="E45" s="172">
        <v>4</v>
      </c>
      <c r="F45" s="172"/>
      <c r="G45" s="173">
        <f t="shared" si="18"/>
        <v>0</v>
      </c>
      <c r="O45" s="167">
        <v>2</v>
      </c>
      <c r="AA45" s="145">
        <v>1</v>
      </c>
      <c r="AB45" s="145">
        <v>7</v>
      </c>
      <c r="AC45" s="145">
        <v>7</v>
      </c>
      <c r="AZ45" s="145">
        <v>2</v>
      </c>
      <c r="BA45" s="145">
        <f t="shared" si="19"/>
        <v>0</v>
      </c>
      <c r="BB45" s="145">
        <f t="shared" si="20"/>
        <v>0</v>
      </c>
      <c r="BC45" s="145">
        <f t="shared" si="21"/>
        <v>0</v>
      </c>
      <c r="BD45" s="145">
        <f t="shared" si="22"/>
        <v>0</v>
      </c>
      <c r="BE45" s="145">
        <f t="shared" si="23"/>
        <v>0</v>
      </c>
      <c r="CA45" s="174">
        <v>1</v>
      </c>
      <c r="CB45" s="174">
        <v>7</v>
      </c>
      <c r="CZ45" s="145">
        <v>1.2200000000000001E-2</v>
      </c>
    </row>
    <row r="46" spans="1:104">
      <c r="A46" s="168">
        <v>33</v>
      </c>
      <c r="B46" s="169" t="s">
        <v>155</v>
      </c>
      <c r="C46" s="170" t="s">
        <v>156</v>
      </c>
      <c r="D46" s="171" t="s">
        <v>132</v>
      </c>
      <c r="E46" s="172">
        <v>1</v>
      </c>
      <c r="F46" s="172"/>
      <c r="G46" s="173">
        <f t="shared" si="18"/>
        <v>0</v>
      </c>
      <c r="O46" s="167">
        <v>2</v>
      </c>
      <c r="AA46" s="145">
        <v>1</v>
      </c>
      <c r="AB46" s="145">
        <v>7</v>
      </c>
      <c r="AC46" s="145">
        <v>7</v>
      </c>
      <c r="AZ46" s="145">
        <v>2</v>
      </c>
      <c r="BA46" s="145">
        <f t="shared" si="19"/>
        <v>0</v>
      </c>
      <c r="BB46" s="145">
        <f t="shared" si="20"/>
        <v>0</v>
      </c>
      <c r="BC46" s="145">
        <f t="shared" si="21"/>
        <v>0</v>
      </c>
      <c r="BD46" s="145">
        <f t="shared" si="22"/>
        <v>0</v>
      </c>
      <c r="BE46" s="145">
        <f t="shared" si="23"/>
        <v>0</v>
      </c>
      <c r="CA46" s="174">
        <v>1</v>
      </c>
      <c r="CB46" s="174">
        <v>7</v>
      </c>
      <c r="CZ46" s="145">
        <v>1.525E-2</v>
      </c>
    </row>
    <row r="47" spans="1:104">
      <c r="A47" s="168">
        <v>34</v>
      </c>
      <c r="B47" s="169" t="s">
        <v>157</v>
      </c>
      <c r="C47" s="170" t="s">
        <v>158</v>
      </c>
      <c r="D47" s="171" t="s">
        <v>132</v>
      </c>
      <c r="E47" s="172">
        <v>3</v>
      </c>
      <c r="F47" s="172"/>
      <c r="G47" s="173">
        <f t="shared" si="18"/>
        <v>0</v>
      </c>
      <c r="O47" s="167">
        <v>2</v>
      </c>
      <c r="AA47" s="145">
        <v>1</v>
      </c>
      <c r="AB47" s="145">
        <v>7</v>
      </c>
      <c r="AC47" s="145">
        <v>7</v>
      </c>
      <c r="AZ47" s="145">
        <v>2</v>
      </c>
      <c r="BA47" s="145">
        <f t="shared" si="19"/>
        <v>0</v>
      </c>
      <c r="BB47" s="145">
        <f t="shared" si="20"/>
        <v>0</v>
      </c>
      <c r="BC47" s="145">
        <f t="shared" si="21"/>
        <v>0</v>
      </c>
      <c r="BD47" s="145">
        <f t="shared" si="22"/>
        <v>0</v>
      </c>
      <c r="BE47" s="145">
        <f t="shared" si="23"/>
        <v>0</v>
      </c>
      <c r="CA47" s="174">
        <v>1</v>
      </c>
      <c r="CB47" s="174">
        <v>7</v>
      </c>
      <c r="CZ47" s="145">
        <v>1.83E-2</v>
      </c>
    </row>
    <row r="48" spans="1:104">
      <c r="A48" s="168">
        <v>35</v>
      </c>
      <c r="B48" s="169" t="s">
        <v>159</v>
      </c>
      <c r="C48" s="170" t="s">
        <v>160</v>
      </c>
      <c r="D48" s="171" t="s">
        <v>132</v>
      </c>
      <c r="E48" s="172">
        <v>1</v>
      </c>
      <c r="F48" s="172"/>
      <c r="G48" s="173">
        <f t="shared" si="18"/>
        <v>0</v>
      </c>
      <c r="O48" s="167">
        <v>2</v>
      </c>
      <c r="AA48" s="145">
        <v>1</v>
      </c>
      <c r="AB48" s="145">
        <v>7</v>
      </c>
      <c r="AC48" s="145">
        <v>7</v>
      </c>
      <c r="AZ48" s="145">
        <v>2</v>
      </c>
      <c r="BA48" s="145">
        <f t="shared" si="19"/>
        <v>0</v>
      </c>
      <c r="BB48" s="145">
        <f t="shared" si="20"/>
        <v>0</v>
      </c>
      <c r="BC48" s="145">
        <f t="shared" si="21"/>
        <v>0</v>
      </c>
      <c r="BD48" s="145">
        <f t="shared" si="22"/>
        <v>0</v>
      </c>
      <c r="BE48" s="145">
        <f t="shared" si="23"/>
        <v>0</v>
      </c>
      <c r="CA48" s="174">
        <v>1</v>
      </c>
      <c r="CB48" s="174">
        <v>7</v>
      </c>
      <c r="CZ48" s="145">
        <v>2.5409999999999999E-2</v>
      </c>
    </row>
    <row r="49" spans="1:104">
      <c r="A49" s="168">
        <v>36</v>
      </c>
      <c r="B49" s="169" t="s">
        <v>161</v>
      </c>
      <c r="C49" s="170" t="s">
        <v>162</v>
      </c>
      <c r="D49" s="171" t="s">
        <v>132</v>
      </c>
      <c r="E49" s="172">
        <v>14</v>
      </c>
      <c r="F49" s="172"/>
      <c r="G49" s="173">
        <f t="shared" si="18"/>
        <v>0</v>
      </c>
      <c r="O49" s="167">
        <v>2</v>
      </c>
      <c r="AA49" s="145">
        <v>1</v>
      </c>
      <c r="AB49" s="145">
        <v>7</v>
      </c>
      <c r="AC49" s="145">
        <v>7</v>
      </c>
      <c r="AZ49" s="145">
        <v>2</v>
      </c>
      <c r="BA49" s="145">
        <f t="shared" si="19"/>
        <v>0</v>
      </c>
      <c r="BB49" s="145">
        <f t="shared" si="20"/>
        <v>0</v>
      </c>
      <c r="BC49" s="145">
        <f t="shared" si="21"/>
        <v>0</v>
      </c>
      <c r="BD49" s="145">
        <f t="shared" si="22"/>
        <v>0</v>
      </c>
      <c r="BE49" s="145">
        <f t="shared" si="23"/>
        <v>0</v>
      </c>
      <c r="CA49" s="174">
        <v>1</v>
      </c>
      <c r="CB49" s="174">
        <v>7</v>
      </c>
      <c r="CZ49" s="145">
        <v>0</v>
      </c>
    </row>
    <row r="50" spans="1:104">
      <c r="A50" s="168">
        <v>37</v>
      </c>
      <c r="B50" s="169" t="s">
        <v>163</v>
      </c>
      <c r="C50" s="170" t="s">
        <v>164</v>
      </c>
      <c r="D50" s="171" t="s">
        <v>86</v>
      </c>
      <c r="E50" s="172">
        <v>230</v>
      </c>
      <c r="F50" s="172"/>
      <c r="G50" s="173">
        <f t="shared" si="18"/>
        <v>0</v>
      </c>
      <c r="O50" s="167">
        <v>2</v>
      </c>
      <c r="AA50" s="145">
        <v>1</v>
      </c>
      <c r="AB50" s="145">
        <v>7</v>
      </c>
      <c r="AC50" s="145">
        <v>7</v>
      </c>
      <c r="AZ50" s="145">
        <v>2</v>
      </c>
      <c r="BA50" s="145">
        <f t="shared" si="19"/>
        <v>0</v>
      </c>
      <c r="BB50" s="145">
        <f t="shared" si="20"/>
        <v>0</v>
      </c>
      <c r="BC50" s="145">
        <f t="shared" si="21"/>
        <v>0</v>
      </c>
      <c r="BD50" s="145">
        <f t="shared" si="22"/>
        <v>0</v>
      </c>
      <c r="BE50" s="145">
        <f t="shared" si="23"/>
        <v>0</v>
      </c>
      <c r="CA50" s="174">
        <v>1</v>
      </c>
      <c r="CB50" s="174">
        <v>7</v>
      </c>
      <c r="CZ50" s="145">
        <v>0</v>
      </c>
    </row>
    <row r="51" spans="1:104">
      <c r="A51" s="168">
        <v>38</v>
      </c>
      <c r="B51" s="169" t="s">
        <v>165</v>
      </c>
      <c r="C51" s="170" t="s">
        <v>166</v>
      </c>
      <c r="D51" s="171" t="s">
        <v>86</v>
      </c>
      <c r="E51" s="172">
        <v>230</v>
      </c>
      <c r="F51" s="172"/>
      <c r="G51" s="173">
        <f t="shared" si="18"/>
        <v>0</v>
      </c>
      <c r="O51" s="167">
        <v>2</v>
      </c>
      <c r="AA51" s="145">
        <v>1</v>
      </c>
      <c r="AB51" s="145">
        <v>7</v>
      </c>
      <c r="AC51" s="145">
        <v>7</v>
      </c>
      <c r="AZ51" s="145">
        <v>2</v>
      </c>
      <c r="BA51" s="145">
        <f t="shared" si="19"/>
        <v>0</v>
      </c>
      <c r="BB51" s="145">
        <f t="shared" si="20"/>
        <v>0</v>
      </c>
      <c r="BC51" s="145">
        <f t="shared" si="21"/>
        <v>0</v>
      </c>
      <c r="BD51" s="145">
        <f t="shared" si="22"/>
        <v>0</v>
      </c>
      <c r="BE51" s="145">
        <f t="shared" si="23"/>
        <v>0</v>
      </c>
      <c r="CA51" s="174">
        <v>1</v>
      </c>
      <c r="CB51" s="174">
        <v>7</v>
      </c>
      <c r="CZ51" s="145">
        <v>0</v>
      </c>
    </row>
    <row r="52" spans="1:104">
      <c r="A52" s="168">
        <v>39</v>
      </c>
      <c r="B52" s="169" t="s">
        <v>167</v>
      </c>
      <c r="C52" s="170" t="s">
        <v>168</v>
      </c>
      <c r="D52" s="171" t="s">
        <v>169</v>
      </c>
      <c r="E52" s="172">
        <v>0.17412</v>
      </c>
      <c r="F52" s="172"/>
      <c r="G52" s="173">
        <f t="shared" si="18"/>
        <v>0</v>
      </c>
      <c r="O52" s="167">
        <v>2</v>
      </c>
      <c r="AA52" s="145">
        <v>7</v>
      </c>
      <c r="AB52" s="145">
        <v>1001</v>
      </c>
      <c r="AC52" s="145">
        <v>5</v>
      </c>
      <c r="AZ52" s="145">
        <v>2</v>
      </c>
      <c r="BA52" s="145">
        <f t="shared" si="19"/>
        <v>0</v>
      </c>
      <c r="BB52" s="145">
        <f t="shared" si="20"/>
        <v>0</v>
      </c>
      <c r="BC52" s="145">
        <f t="shared" si="21"/>
        <v>0</v>
      </c>
      <c r="BD52" s="145">
        <f t="shared" si="22"/>
        <v>0</v>
      </c>
      <c r="BE52" s="145">
        <f t="shared" si="23"/>
        <v>0</v>
      </c>
      <c r="CA52" s="174">
        <v>7</v>
      </c>
      <c r="CB52" s="174">
        <v>1001</v>
      </c>
      <c r="CZ52" s="145">
        <v>0</v>
      </c>
    </row>
    <row r="53" spans="1:104">
      <c r="A53" s="168">
        <v>40</v>
      </c>
      <c r="B53" s="169" t="s">
        <v>170</v>
      </c>
      <c r="C53" s="170" t="s">
        <v>171</v>
      </c>
      <c r="D53" s="171" t="s">
        <v>169</v>
      </c>
      <c r="E53" s="172">
        <v>0.17412</v>
      </c>
      <c r="F53" s="172"/>
      <c r="G53" s="173">
        <f t="shared" si="18"/>
        <v>0</v>
      </c>
      <c r="O53" s="167">
        <v>2</v>
      </c>
      <c r="AA53" s="145">
        <v>7</v>
      </c>
      <c r="AB53" s="145">
        <v>1001</v>
      </c>
      <c r="AC53" s="145">
        <v>5</v>
      </c>
      <c r="AZ53" s="145">
        <v>2</v>
      </c>
      <c r="BA53" s="145">
        <f t="shared" si="19"/>
        <v>0</v>
      </c>
      <c r="BB53" s="145">
        <f t="shared" si="20"/>
        <v>0</v>
      </c>
      <c r="BC53" s="145">
        <f t="shared" si="21"/>
        <v>0</v>
      </c>
      <c r="BD53" s="145">
        <f t="shared" si="22"/>
        <v>0</v>
      </c>
      <c r="BE53" s="145">
        <f t="shared" si="23"/>
        <v>0</v>
      </c>
      <c r="CA53" s="174">
        <v>7</v>
      </c>
      <c r="CB53" s="174">
        <v>1001</v>
      </c>
      <c r="CZ53" s="145">
        <v>0</v>
      </c>
    </row>
    <row r="54" spans="1:104">
      <c r="A54" s="168">
        <v>41</v>
      </c>
      <c r="B54" s="169" t="s">
        <v>172</v>
      </c>
      <c r="C54" s="170" t="s">
        <v>173</v>
      </c>
      <c r="D54" s="171" t="s">
        <v>174</v>
      </c>
      <c r="E54" s="172">
        <v>24</v>
      </c>
      <c r="F54" s="172"/>
      <c r="G54" s="173">
        <f t="shared" si="18"/>
        <v>0</v>
      </c>
      <c r="O54" s="167">
        <v>2</v>
      </c>
      <c r="AA54" s="145">
        <v>10</v>
      </c>
      <c r="AB54" s="145">
        <v>0</v>
      </c>
      <c r="AC54" s="145">
        <v>8</v>
      </c>
      <c r="AZ54" s="145">
        <v>5</v>
      </c>
      <c r="BA54" s="145">
        <f t="shared" si="19"/>
        <v>0</v>
      </c>
      <c r="BB54" s="145">
        <f t="shared" si="20"/>
        <v>0</v>
      </c>
      <c r="BC54" s="145">
        <f t="shared" si="21"/>
        <v>0</v>
      </c>
      <c r="BD54" s="145">
        <f t="shared" si="22"/>
        <v>0</v>
      </c>
      <c r="BE54" s="145">
        <f t="shared" si="23"/>
        <v>0</v>
      </c>
      <c r="CA54" s="174">
        <v>10</v>
      </c>
      <c r="CB54" s="174">
        <v>0</v>
      </c>
      <c r="CZ54" s="145">
        <v>0</v>
      </c>
    </row>
    <row r="55" spans="1:104">
      <c r="A55" s="175"/>
      <c r="B55" s="176" t="s">
        <v>76</v>
      </c>
      <c r="C55" s="177" t="str">
        <f>CONCATENATE(B40," ",C40)</f>
        <v>735 Otopná tělesa</v>
      </c>
      <c r="D55" s="178"/>
      <c r="E55" s="179"/>
      <c r="F55" s="180"/>
      <c r="G55" s="181">
        <f>SUM(G40:G54)</f>
        <v>0</v>
      </c>
      <c r="O55" s="167">
        <v>4</v>
      </c>
      <c r="BA55" s="182">
        <f>SUM(BA40:BA54)</f>
        <v>0</v>
      </c>
      <c r="BB55" s="182">
        <f>SUM(BB40:BB54)</f>
        <v>0</v>
      </c>
      <c r="BC55" s="182">
        <f>SUM(BC40:BC54)</f>
        <v>0</v>
      </c>
      <c r="BD55" s="182">
        <f>SUM(BD40:BD54)</f>
        <v>0</v>
      </c>
      <c r="BE55" s="182">
        <f>SUM(BE40:BE54)</f>
        <v>0</v>
      </c>
    </row>
    <row r="56" spans="1:104">
      <c r="E56" s="145"/>
    </row>
    <row r="57" spans="1:104">
      <c r="E57" s="145"/>
    </row>
    <row r="58" spans="1:104">
      <c r="E58" s="145"/>
    </row>
    <row r="59" spans="1:104">
      <c r="E59" s="145"/>
    </row>
    <row r="60" spans="1:104">
      <c r="E60" s="145"/>
    </row>
    <row r="61" spans="1:104">
      <c r="E61" s="145"/>
    </row>
    <row r="62" spans="1:104">
      <c r="E62" s="145"/>
    </row>
    <row r="63" spans="1:104">
      <c r="E63" s="145"/>
    </row>
    <row r="64" spans="1:104">
      <c r="E64" s="145"/>
    </row>
    <row r="65" spans="1:7">
      <c r="E65" s="145"/>
    </row>
    <row r="66" spans="1:7">
      <c r="E66" s="145"/>
    </row>
    <row r="67" spans="1:7">
      <c r="E67" s="145"/>
    </row>
    <row r="68" spans="1:7">
      <c r="E68" s="145"/>
    </row>
    <row r="69" spans="1:7">
      <c r="E69" s="145"/>
    </row>
    <row r="70" spans="1:7">
      <c r="E70" s="145"/>
    </row>
    <row r="71" spans="1:7">
      <c r="E71" s="145"/>
    </row>
    <row r="72" spans="1:7">
      <c r="E72" s="145"/>
    </row>
    <row r="73" spans="1:7">
      <c r="E73" s="145"/>
    </row>
    <row r="74" spans="1:7">
      <c r="E74" s="145"/>
    </row>
    <row r="75" spans="1:7">
      <c r="E75" s="145"/>
    </row>
    <row r="76" spans="1:7">
      <c r="E76" s="145"/>
    </row>
    <row r="77" spans="1:7">
      <c r="E77" s="145"/>
    </row>
    <row r="78" spans="1:7">
      <c r="E78" s="145"/>
    </row>
    <row r="79" spans="1:7">
      <c r="A79" s="183"/>
      <c r="B79" s="183"/>
      <c r="C79" s="183"/>
      <c r="D79" s="183"/>
      <c r="E79" s="183"/>
      <c r="F79" s="183"/>
      <c r="G79" s="183"/>
    </row>
    <row r="80" spans="1:7">
      <c r="A80" s="183"/>
      <c r="B80" s="183"/>
      <c r="C80" s="183"/>
      <c r="D80" s="183"/>
      <c r="E80" s="183"/>
      <c r="F80" s="183"/>
      <c r="G80" s="183"/>
    </row>
    <row r="81" spans="1:7">
      <c r="A81" s="183"/>
      <c r="B81" s="183"/>
      <c r="C81" s="183"/>
      <c r="D81" s="183"/>
      <c r="E81" s="183"/>
      <c r="F81" s="183"/>
      <c r="G81" s="183"/>
    </row>
    <row r="82" spans="1:7">
      <c r="A82" s="183"/>
      <c r="B82" s="183"/>
      <c r="C82" s="183"/>
      <c r="D82" s="183"/>
      <c r="E82" s="183"/>
      <c r="F82" s="183"/>
      <c r="G82" s="183"/>
    </row>
    <row r="83" spans="1:7">
      <c r="E83" s="145"/>
    </row>
    <row r="84" spans="1:7">
      <c r="E84" s="145"/>
    </row>
    <row r="85" spans="1:7">
      <c r="E85" s="145"/>
    </row>
    <row r="86" spans="1:7">
      <c r="E86" s="145"/>
    </row>
    <row r="87" spans="1:7">
      <c r="E87" s="145"/>
    </row>
    <row r="88" spans="1:7">
      <c r="E88" s="145"/>
    </row>
    <row r="89" spans="1:7">
      <c r="E89" s="145"/>
    </row>
    <row r="90" spans="1:7">
      <c r="E90" s="145"/>
    </row>
    <row r="91" spans="1:7">
      <c r="E91" s="145"/>
    </row>
    <row r="92" spans="1:7">
      <c r="E92" s="145"/>
    </row>
    <row r="93" spans="1:7">
      <c r="E93" s="145"/>
    </row>
    <row r="94" spans="1:7">
      <c r="E94" s="145"/>
    </row>
    <row r="95" spans="1:7">
      <c r="E95" s="145"/>
    </row>
    <row r="96" spans="1:7">
      <c r="E96" s="145"/>
    </row>
    <row r="97" spans="5:5">
      <c r="E97" s="145"/>
    </row>
    <row r="98" spans="5:5">
      <c r="E98" s="145"/>
    </row>
    <row r="99" spans="5:5">
      <c r="E99" s="145"/>
    </row>
    <row r="100" spans="5:5">
      <c r="E100" s="145"/>
    </row>
    <row r="101" spans="5:5">
      <c r="E101" s="145"/>
    </row>
    <row r="102" spans="5:5">
      <c r="E102" s="145"/>
    </row>
    <row r="103" spans="5:5">
      <c r="E103" s="145"/>
    </row>
    <row r="104" spans="5:5">
      <c r="E104" s="145"/>
    </row>
    <row r="105" spans="5:5">
      <c r="E105" s="145"/>
    </row>
    <row r="106" spans="5:5">
      <c r="E106" s="145"/>
    </row>
    <row r="107" spans="5:5">
      <c r="E107" s="145"/>
    </row>
    <row r="108" spans="5:5">
      <c r="E108" s="145"/>
    </row>
    <row r="109" spans="5:5">
      <c r="E109" s="145"/>
    </row>
    <row r="110" spans="5:5">
      <c r="E110" s="145"/>
    </row>
    <row r="111" spans="5:5">
      <c r="E111" s="145"/>
    </row>
    <row r="112" spans="5:5">
      <c r="E112" s="145"/>
    </row>
    <row r="113" spans="1:7">
      <c r="E113" s="145"/>
    </row>
    <row r="114" spans="1:7">
      <c r="A114" s="184"/>
      <c r="B114" s="184"/>
    </row>
    <row r="115" spans="1:7">
      <c r="A115" s="183"/>
      <c r="B115" s="183"/>
      <c r="C115" s="186"/>
      <c r="D115" s="186"/>
      <c r="E115" s="187"/>
      <c r="F115" s="186"/>
      <c r="G115" s="188"/>
    </row>
    <row r="116" spans="1:7">
      <c r="A116" s="189"/>
      <c r="B116" s="189"/>
      <c r="C116" s="183"/>
      <c r="D116" s="183"/>
      <c r="E116" s="190"/>
      <c r="F116" s="183"/>
      <c r="G116" s="183"/>
    </row>
    <row r="117" spans="1:7">
      <c r="A117" s="183"/>
      <c r="B117" s="183"/>
      <c r="C117" s="183"/>
      <c r="D117" s="183"/>
      <c r="E117" s="190"/>
      <c r="F117" s="183"/>
      <c r="G117" s="183"/>
    </row>
    <row r="118" spans="1:7">
      <c r="A118" s="183"/>
      <c r="B118" s="183"/>
      <c r="C118" s="183"/>
      <c r="D118" s="183"/>
      <c r="E118" s="190"/>
      <c r="F118" s="183"/>
      <c r="G118" s="183"/>
    </row>
    <row r="119" spans="1:7">
      <c r="A119" s="183"/>
      <c r="B119" s="183"/>
      <c r="C119" s="183"/>
      <c r="D119" s="183"/>
      <c r="E119" s="190"/>
      <c r="F119" s="183"/>
      <c r="G119" s="183"/>
    </row>
    <row r="120" spans="1:7">
      <c r="A120" s="183"/>
      <c r="B120" s="183"/>
      <c r="C120" s="183"/>
      <c r="D120" s="183"/>
      <c r="E120" s="190"/>
      <c r="F120" s="183"/>
      <c r="G120" s="183"/>
    </row>
    <row r="121" spans="1:7">
      <c r="A121" s="183"/>
      <c r="B121" s="183"/>
      <c r="C121" s="183"/>
      <c r="D121" s="183"/>
      <c r="E121" s="190"/>
      <c r="F121" s="183"/>
      <c r="G121" s="183"/>
    </row>
    <row r="122" spans="1:7">
      <c r="A122" s="183"/>
      <c r="B122" s="183"/>
      <c r="C122" s="183"/>
      <c r="D122" s="183"/>
      <c r="E122" s="190"/>
      <c r="F122" s="183"/>
      <c r="G122" s="183"/>
    </row>
    <row r="123" spans="1:7">
      <c r="A123" s="183"/>
      <c r="B123" s="183"/>
      <c r="C123" s="183"/>
      <c r="D123" s="183"/>
      <c r="E123" s="190"/>
      <c r="F123" s="183"/>
      <c r="G123" s="183"/>
    </row>
    <row r="124" spans="1:7">
      <c r="A124" s="183"/>
      <c r="B124" s="183"/>
      <c r="C124" s="183"/>
      <c r="D124" s="183"/>
      <c r="E124" s="190"/>
      <c r="F124" s="183"/>
      <c r="G124" s="183"/>
    </row>
    <row r="125" spans="1:7">
      <c r="A125" s="183"/>
      <c r="B125" s="183"/>
      <c r="C125" s="183"/>
      <c r="D125" s="183"/>
      <c r="E125" s="190"/>
      <c r="F125" s="183"/>
      <c r="G125" s="183"/>
    </row>
    <row r="126" spans="1:7">
      <c r="A126" s="183"/>
      <c r="B126" s="183"/>
      <c r="C126" s="183"/>
      <c r="D126" s="183"/>
      <c r="E126" s="190"/>
      <c r="F126" s="183"/>
      <c r="G126" s="183"/>
    </row>
    <row r="127" spans="1:7">
      <c r="A127" s="183"/>
      <c r="B127" s="183"/>
      <c r="C127" s="183"/>
      <c r="D127" s="183"/>
      <c r="E127" s="190"/>
      <c r="F127" s="183"/>
      <c r="G127" s="183"/>
    </row>
    <row r="128" spans="1:7">
      <c r="A128" s="183"/>
      <c r="B128" s="183"/>
      <c r="C128" s="183"/>
      <c r="D128" s="183"/>
      <c r="E128" s="190"/>
      <c r="F128" s="183"/>
      <c r="G128" s="18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Strakoš</dc:creator>
  <cp:lastModifiedBy>Eva</cp:lastModifiedBy>
  <dcterms:created xsi:type="dcterms:W3CDTF">2020-01-26T17:27:00Z</dcterms:created>
  <dcterms:modified xsi:type="dcterms:W3CDTF">2020-01-28T15:16:00Z</dcterms:modified>
</cp:coreProperties>
</file>